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yec\Documents\WEBINARS\2021\NOV\RETACEOS\"/>
    </mc:Choice>
  </mc:AlternateContent>
  <bookViews>
    <workbookView xWindow="0" yWindow="0" windowWidth="28800" windowHeight="12930" activeTab="1"/>
  </bookViews>
  <sheets>
    <sheet name="Tratamiento Contable" sheetId="2" r:id="rId1"/>
    <sheet name="RetaceosPlantilla" sheetId="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5" i="1" l="1"/>
  <c r="F8" i="1" s="1"/>
  <c r="F13" i="1" l="1"/>
  <c r="F24" i="1"/>
  <c r="F22" i="1"/>
  <c r="F20" i="1"/>
  <c r="F18" i="1"/>
  <c r="F16" i="1"/>
  <c r="F23" i="1"/>
  <c r="F21" i="1"/>
  <c r="F19" i="1"/>
  <c r="F17" i="1"/>
  <c r="F15" i="1"/>
  <c r="F14" i="1"/>
  <c r="G21" i="1"/>
  <c r="E21" i="1"/>
  <c r="G20" i="1"/>
  <c r="E20" i="1"/>
  <c r="G19" i="1"/>
  <c r="E19" i="1"/>
  <c r="G23" i="1"/>
  <c r="E23" i="1"/>
  <c r="G22" i="1"/>
  <c r="E22" i="1"/>
  <c r="G18" i="1"/>
  <c r="E18" i="1"/>
  <c r="B15" i="2"/>
  <c r="G21" i="2"/>
  <c r="H8" i="2"/>
  <c r="G17" i="2"/>
  <c r="H4" i="2"/>
  <c r="D6" i="2"/>
  <c r="G24" i="1"/>
  <c r="E24" i="1"/>
  <c r="G17" i="1"/>
  <c r="E17" i="1"/>
  <c r="G16" i="1"/>
  <c r="E16" i="1"/>
  <c r="G15" i="1"/>
  <c r="E15" i="1"/>
  <c r="G14" i="1"/>
  <c r="E14" i="1"/>
  <c r="E13" i="1"/>
  <c r="G13" i="1"/>
  <c r="H14" i="1" l="1"/>
  <c r="H15" i="1"/>
  <c r="H16" i="1"/>
  <c r="H17" i="1"/>
  <c r="H24" i="1"/>
  <c r="H18" i="1"/>
  <c r="H22" i="1"/>
  <c r="H23" i="1"/>
  <c r="H19" i="1"/>
  <c r="H20" i="1"/>
  <c r="H21" i="1"/>
  <c r="H13" i="1"/>
  <c r="F25" i="1"/>
  <c r="F12" i="1" s="1"/>
  <c r="G25" i="1"/>
  <c r="G12" i="1" s="1"/>
  <c r="E25" i="1"/>
  <c r="E12" i="1" s="1"/>
  <c r="H25" i="1" l="1"/>
</calcChain>
</file>

<file path=xl/comments1.xml><?xml version="1.0" encoding="utf-8"?>
<comments xmlns="http://schemas.openxmlformats.org/spreadsheetml/2006/main">
  <authors>
    <author>yec</author>
  </authors>
  <commentList>
    <comment ref="F8" authorId="0" shapeId="0">
      <text>
        <r>
          <rPr>
            <b/>
            <sz val="9"/>
            <color indexed="81"/>
            <rFont val="Tahoma"/>
            <charset val="1"/>
          </rPr>
          <t>yec:</t>
        </r>
        <r>
          <rPr>
            <sz val="9"/>
            <color indexed="81"/>
            <rFont val="Tahoma"/>
            <charset val="1"/>
          </rPr>
          <t xml:space="preserve">
Asegurate que este valor coincide con el total de los articulos incluídos en los productos (sumatoria de las celdas D13 a la D24</t>
        </r>
      </text>
    </comment>
  </commentList>
</comments>
</file>

<file path=xl/sharedStrings.xml><?xml version="1.0" encoding="utf-8"?>
<sst xmlns="http://schemas.openxmlformats.org/spreadsheetml/2006/main" count="47" uniqueCount="44">
  <si>
    <t xml:space="preserve">Código de Retaceos </t>
  </si>
  <si>
    <t>RTC0001</t>
  </si>
  <si>
    <t>Fecha</t>
  </si>
  <si>
    <t xml:space="preserve">Factura de Importacion </t>
  </si>
  <si>
    <t>Poliza de Importación</t>
  </si>
  <si>
    <t>Proveedor</t>
  </si>
  <si>
    <t>No.</t>
  </si>
  <si>
    <t xml:space="preserve">Pais de Origen </t>
  </si>
  <si>
    <t xml:space="preserve">Alemania </t>
  </si>
  <si>
    <t xml:space="preserve">Fecha </t>
  </si>
  <si>
    <t xml:space="preserve">Descripción </t>
  </si>
  <si>
    <t xml:space="preserve">Resumen </t>
  </si>
  <si>
    <t xml:space="preserve">Costo Fob </t>
  </si>
  <si>
    <t xml:space="preserve">Gastos </t>
  </si>
  <si>
    <t>Flete</t>
  </si>
  <si>
    <t>DAI</t>
  </si>
  <si>
    <t xml:space="preserve">Productos </t>
  </si>
  <si>
    <t xml:space="preserve">Codigo </t>
  </si>
  <si>
    <t xml:space="preserve">Descripcion </t>
  </si>
  <si>
    <t xml:space="preserve">Cantidad </t>
  </si>
  <si>
    <t xml:space="preserve">Costo Unitario </t>
  </si>
  <si>
    <t>010101003</t>
  </si>
  <si>
    <t xml:space="preserve">Camión SERIE FORWARD DE 7.5 A 18 TONS                                                  </t>
  </si>
  <si>
    <t xml:space="preserve">010101004 </t>
  </si>
  <si>
    <t>Camion FL360 715</t>
  </si>
  <si>
    <t xml:space="preserve">010101005 </t>
  </si>
  <si>
    <t>Camion FL 360 1217</t>
  </si>
  <si>
    <t xml:space="preserve">Total </t>
  </si>
  <si>
    <t xml:space="preserve">Bitacora del pedido </t>
  </si>
  <si>
    <t xml:space="preserve">Desembolso para compra de Camion </t>
  </si>
  <si>
    <t>Pago de Flete por transporte Maritimo</t>
  </si>
  <si>
    <t xml:space="preserve">Pago de Impuestos Arancel </t>
  </si>
  <si>
    <t xml:space="preserve">Pago de Iva Importacion </t>
  </si>
  <si>
    <t xml:space="preserve">Pago de honorarios aduanales </t>
  </si>
  <si>
    <t xml:space="preserve">Recibo de fotocopias </t>
  </si>
  <si>
    <t xml:space="preserve">Gasolina para recoger documentos </t>
  </si>
  <si>
    <t xml:space="preserve">Viaticos por tramites aduanales </t>
  </si>
  <si>
    <t xml:space="preserve">Banco </t>
  </si>
  <si>
    <t>Iva Credito Fisc</t>
  </si>
  <si>
    <t xml:space="preserve">Inventario        </t>
  </si>
  <si>
    <t>1107 Pedidos en transito</t>
  </si>
  <si>
    <t xml:space="preserve">Damlier </t>
  </si>
  <si>
    <t xml:space="preserve">Importacion de camion para linea de venta etc </t>
  </si>
  <si>
    <t>4-12121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</si>
</sst>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8" formatCode="&quot;$&quot;#,##0.00_);[Red]\(&quot;$&quot;#,##0.00\)"/>
    <numFmt numFmtId="44" formatCode="_(&quot;$&quot;* #,##0.00_);_(&quot;$&quot;* \(#,##0.00\);_(&quot;$&quot;* &quot;-&quot;??_);_(@_)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4"/>
      <color theme="1"/>
      <name val="Calibri"/>
      <family val="2"/>
      <scheme val="minor"/>
    </font>
    <font>
      <sz val="9"/>
      <color indexed="81"/>
      <name val="Tahoma"/>
      <charset val="1"/>
    </font>
    <font>
      <b/>
      <sz val="9"/>
      <color indexed="81"/>
      <name val="Tahoma"/>
      <charset val="1"/>
    </font>
  </fonts>
  <fills count="6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5"/>
      </patternFill>
    </fill>
  </fills>
  <borders count="7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/>
    <xf numFmtId="44" fontId="1" fillId="0" borderId="0" applyFont="0" applyFill="0" applyBorder="0" applyAlignment="0" applyProtection="0"/>
    <xf numFmtId="0" fontId="2" fillId="2" borderId="1" applyNumberFormat="0" applyAlignment="0" applyProtection="0"/>
    <xf numFmtId="0" fontId="3" fillId="3" borderId="2" applyNumberFormat="0" applyAlignment="0" applyProtection="0"/>
    <xf numFmtId="0" fontId="1" fillId="4" borderId="3" applyNumberFormat="0" applyFont="0" applyAlignment="0" applyProtection="0"/>
    <xf numFmtId="0" fontId="5" fillId="5" borderId="0" applyNumberFormat="0" applyBorder="0" applyAlignment="0" applyProtection="0"/>
  </cellStyleXfs>
  <cellXfs count="35">
    <xf numFmtId="0" fontId="0" fillId="0" borderId="0" xfId="0"/>
    <xf numFmtId="0" fontId="4" fillId="4" borderId="3" xfId="4" applyFont="1"/>
    <xf numFmtId="0" fontId="0" fillId="4" borderId="3" xfId="4" applyFont="1"/>
    <xf numFmtId="0" fontId="0" fillId="0" borderId="0" xfId="0" applyBorder="1"/>
    <xf numFmtId="44" fontId="2" fillId="2" borderId="1" xfId="2" applyNumberFormat="1"/>
    <xf numFmtId="0" fontId="3" fillId="3" borderId="2" xfId="3"/>
    <xf numFmtId="0" fontId="0" fillId="0" borderId="0" xfId="0" quotePrefix="1"/>
    <xf numFmtId="44" fontId="0" fillId="0" borderId="0" xfId="1" applyFont="1"/>
    <xf numFmtId="44" fontId="0" fillId="4" borderId="3" xfId="4" applyNumberFormat="1" applyFont="1"/>
    <xf numFmtId="44" fontId="5" fillId="5" borderId="0" xfId="5" applyNumberFormat="1"/>
    <xf numFmtId="0" fontId="5" fillId="5" borderId="0" xfId="5"/>
    <xf numFmtId="14" fontId="0" fillId="0" borderId="0" xfId="0" applyNumberFormat="1"/>
    <xf numFmtId="8" fontId="0" fillId="0" borderId="0" xfId="1" applyNumberFormat="1" applyFont="1"/>
    <xf numFmtId="0" fontId="4" fillId="0" borderId="0" xfId="0" applyFont="1"/>
    <xf numFmtId="44" fontId="0" fillId="0" borderId="5" xfId="1" applyFont="1" applyBorder="1"/>
    <xf numFmtId="44" fontId="0" fillId="0" borderId="6" xfId="0" applyNumberFormat="1" applyBorder="1"/>
    <xf numFmtId="8" fontId="0" fillId="0" borderId="6" xfId="0" applyNumberFormat="1" applyBorder="1"/>
    <xf numFmtId="8" fontId="0" fillId="0" borderId="0" xfId="0" applyNumberFormat="1"/>
    <xf numFmtId="0" fontId="0" fillId="0" borderId="6" xfId="0" applyBorder="1"/>
    <xf numFmtId="44" fontId="0" fillId="0" borderId="0" xfId="0" applyNumberFormat="1"/>
    <xf numFmtId="44" fontId="0" fillId="0" borderId="6" xfId="1" applyFont="1" applyBorder="1"/>
    <xf numFmtId="8" fontId="0" fillId="0" borderId="6" xfId="1" applyNumberFormat="1" applyFont="1" applyBorder="1"/>
    <xf numFmtId="14" fontId="4" fillId="0" borderId="0" xfId="0" applyNumberFormat="1" applyFont="1"/>
    <xf numFmtId="44" fontId="4" fillId="0" borderId="0" xfId="1" applyFont="1"/>
    <xf numFmtId="44" fontId="4" fillId="0" borderId="0" xfId="0" applyNumberFormat="1" applyFont="1"/>
    <xf numFmtId="0" fontId="4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4" fillId="4" borderId="3" xfId="4" applyFont="1" applyAlignment="1">
      <alignment horizontal="center"/>
    </xf>
    <xf numFmtId="44" fontId="2" fillId="0" borderId="1" xfId="2" applyNumberFormat="1" applyFill="1"/>
    <xf numFmtId="44" fontId="2" fillId="0" borderId="1" xfId="1" applyFont="1" applyFill="1" applyBorder="1"/>
    <xf numFmtId="17" fontId="2" fillId="0" borderId="1" xfId="2" quotePrefix="1" applyNumberFormat="1" applyFill="1"/>
    <xf numFmtId="14" fontId="2" fillId="0" borderId="1" xfId="2" applyNumberFormat="1" applyFill="1"/>
    <xf numFmtId="0" fontId="2" fillId="0" borderId="1" xfId="2" applyFill="1"/>
    <xf numFmtId="0" fontId="2" fillId="0" borderId="1" xfId="2" applyFill="1" applyAlignment="1">
      <alignment horizontal="left" vertical="top" wrapText="1"/>
    </xf>
  </cellXfs>
  <cellStyles count="6">
    <cellStyle name="Celda de comprobación" xfId="3" builtinId="23"/>
    <cellStyle name="Énfasis2" xfId="5" builtinId="33"/>
    <cellStyle name="Moneda" xfId="1" builtinId="4"/>
    <cellStyle name="Normal" xfId="0" builtinId="0"/>
    <cellStyle name="Notas" xfId="4" builtinId="10"/>
    <cellStyle name="Salida" xfId="2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5"/>
  <sheetViews>
    <sheetView topLeftCell="A11" workbookViewId="0">
      <selection activeCell="F28" sqref="F28"/>
    </sheetView>
  </sheetViews>
  <sheetFormatPr baseColWidth="10" defaultRowHeight="15" x14ac:dyDescent="0.25"/>
  <cols>
    <col min="3" max="3" width="34.140625" bestFit="1" customWidth="1"/>
  </cols>
  <sheetData>
    <row r="1" spans="1:14" x14ac:dyDescent="0.25">
      <c r="B1" s="25" t="s">
        <v>28</v>
      </c>
      <c r="C1" s="25"/>
      <c r="D1" s="25"/>
    </row>
    <row r="2" spans="1:14" x14ac:dyDescent="0.25">
      <c r="B2" s="11">
        <v>44470</v>
      </c>
      <c r="C2" t="s">
        <v>29</v>
      </c>
      <c r="D2" s="7">
        <v>55780</v>
      </c>
      <c r="F2" s="26" t="s">
        <v>37</v>
      </c>
      <c r="G2" s="26"/>
      <c r="H2" s="26"/>
      <c r="I2" s="26"/>
    </row>
    <row r="3" spans="1:14" x14ac:dyDescent="0.25">
      <c r="B3" s="11">
        <v>44479</v>
      </c>
      <c r="C3" t="s">
        <v>30</v>
      </c>
      <c r="D3" s="7">
        <v>5125</v>
      </c>
      <c r="F3" s="27"/>
      <c r="G3" s="27"/>
      <c r="H3" s="27"/>
      <c r="I3" s="27"/>
    </row>
    <row r="4" spans="1:14" x14ac:dyDescent="0.25">
      <c r="B4" s="11">
        <v>44505</v>
      </c>
      <c r="C4" s="13" t="s">
        <v>31</v>
      </c>
      <c r="D4" s="7">
        <v>8927.6299999999992</v>
      </c>
      <c r="F4" s="11"/>
      <c r="H4" s="14">
        <f>D2</f>
        <v>55780</v>
      </c>
      <c r="I4" s="11"/>
    </row>
    <row r="5" spans="1:14" x14ac:dyDescent="0.25">
      <c r="B5" s="11">
        <v>44505</v>
      </c>
      <c r="C5" s="13" t="s">
        <v>32</v>
      </c>
      <c r="D5" s="12">
        <v>8897.8700000000008</v>
      </c>
      <c r="H5" s="20">
        <v>5125</v>
      </c>
      <c r="I5" s="11"/>
    </row>
    <row r="6" spans="1:14" x14ac:dyDescent="0.25">
      <c r="B6" s="11">
        <v>44508</v>
      </c>
      <c r="C6" t="s">
        <v>33</v>
      </c>
      <c r="D6" s="7">
        <f>250</f>
        <v>250</v>
      </c>
      <c r="H6" s="20">
        <v>8927.6299999999992</v>
      </c>
      <c r="I6" s="11"/>
      <c r="K6" s="26" t="s">
        <v>38</v>
      </c>
      <c r="L6" s="26"/>
      <c r="M6" s="26"/>
      <c r="N6" s="26"/>
    </row>
    <row r="7" spans="1:14" x14ac:dyDescent="0.25">
      <c r="B7" s="11">
        <v>44509</v>
      </c>
      <c r="C7" t="s">
        <v>34</v>
      </c>
      <c r="D7" s="7">
        <v>5</v>
      </c>
      <c r="H7" s="21">
        <v>8897.8700000000008</v>
      </c>
      <c r="I7" s="11"/>
      <c r="K7" s="27"/>
      <c r="L7" s="27"/>
      <c r="M7" s="27"/>
      <c r="N7" s="27"/>
    </row>
    <row r="8" spans="1:14" x14ac:dyDescent="0.25">
      <c r="B8" s="11">
        <v>44510</v>
      </c>
      <c r="C8" t="s">
        <v>35</v>
      </c>
      <c r="D8" s="7">
        <v>15</v>
      </c>
      <c r="H8" s="20">
        <f>250</f>
        <v>250</v>
      </c>
      <c r="I8" s="11"/>
      <c r="K8" s="11"/>
      <c r="L8" s="12">
        <v>8897.8700000000008</v>
      </c>
      <c r="M8" s="18"/>
    </row>
    <row r="9" spans="1:14" x14ac:dyDescent="0.25">
      <c r="B9" s="22">
        <v>44510</v>
      </c>
      <c r="C9" s="13" t="s">
        <v>36</v>
      </c>
      <c r="D9" s="23">
        <v>8.5</v>
      </c>
      <c r="H9" s="20">
        <v>5</v>
      </c>
      <c r="I9" s="11"/>
      <c r="K9" s="11"/>
      <c r="L9" s="17"/>
      <c r="M9" s="18"/>
    </row>
    <row r="10" spans="1:14" x14ac:dyDescent="0.25">
      <c r="H10" s="20">
        <v>15</v>
      </c>
      <c r="I10" s="11"/>
      <c r="K10" s="11"/>
      <c r="L10" s="19"/>
      <c r="M10" s="18"/>
    </row>
    <row r="11" spans="1:14" x14ac:dyDescent="0.25">
      <c r="H11" s="20">
        <v>8.5</v>
      </c>
      <c r="I11" s="11"/>
      <c r="K11" s="11"/>
      <c r="L11" s="17"/>
      <c r="M11" s="18"/>
    </row>
    <row r="12" spans="1:14" x14ac:dyDescent="0.25">
      <c r="H12" s="15"/>
      <c r="I12" s="11"/>
      <c r="K12" s="11"/>
      <c r="L12" s="19"/>
      <c r="M12" s="18"/>
    </row>
    <row r="13" spans="1:14" ht="15" customHeight="1" x14ac:dyDescent="0.25">
      <c r="A13" s="26" t="s">
        <v>39</v>
      </c>
      <c r="B13" s="26"/>
      <c r="C13" s="26"/>
      <c r="D13" s="26"/>
    </row>
    <row r="14" spans="1:14" ht="15" customHeight="1" x14ac:dyDescent="0.25">
      <c r="A14" s="27"/>
      <c r="B14" s="27"/>
      <c r="C14" s="27"/>
      <c r="D14" s="27"/>
    </row>
    <row r="15" spans="1:14" ht="15" customHeight="1" x14ac:dyDescent="0.25">
      <c r="A15" s="11"/>
      <c r="B15" s="19">
        <f>SUM(G17:G24)</f>
        <v>70111.13</v>
      </c>
      <c r="C15" s="14"/>
      <c r="D15" s="11"/>
      <c r="F15" s="26" t="s">
        <v>40</v>
      </c>
      <c r="G15" s="26"/>
      <c r="H15" s="26"/>
      <c r="I15" s="26"/>
    </row>
    <row r="16" spans="1:14" ht="15" customHeight="1" x14ac:dyDescent="0.25">
      <c r="C16" s="15"/>
      <c r="D16" s="11"/>
      <c r="F16" s="27"/>
      <c r="G16" s="27"/>
      <c r="H16" s="27"/>
      <c r="I16" s="27"/>
    </row>
    <row r="17" spans="3:9" x14ac:dyDescent="0.25">
      <c r="C17" s="15"/>
      <c r="D17" s="11"/>
      <c r="F17" s="11">
        <v>44470</v>
      </c>
      <c r="G17" s="24">
        <f>H4</f>
        <v>55780</v>
      </c>
      <c r="H17" s="14"/>
      <c r="I17" s="11"/>
    </row>
    <row r="18" spans="3:9" x14ac:dyDescent="0.25">
      <c r="C18" s="16"/>
      <c r="D18" s="11"/>
      <c r="F18" s="11">
        <v>44479</v>
      </c>
      <c r="G18" s="7">
        <v>5125</v>
      </c>
      <c r="H18" s="15"/>
      <c r="I18" s="11"/>
    </row>
    <row r="19" spans="3:9" x14ac:dyDescent="0.25">
      <c r="C19" s="15"/>
      <c r="D19" s="11"/>
      <c r="F19" s="11">
        <v>44505</v>
      </c>
      <c r="G19" s="7">
        <v>8927.6299999999992</v>
      </c>
      <c r="H19" s="15"/>
      <c r="I19" s="11"/>
    </row>
    <row r="20" spans="3:9" x14ac:dyDescent="0.25">
      <c r="C20" s="15"/>
      <c r="D20" s="11"/>
      <c r="F20" s="11">
        <v>44505</v>
      </c>
      <c r="H20" s="16"/>
      <c r="I20" s="11"/>
    </row>
    <row r="21" spans="3:9" x14ac:dyDescent="0.25">
      <c r="C21" s="15"/>
      <c r="D21" s="11"/>
      <c r="F21" s="11">
        <v>44508</v>
      </c>
      <c r="G21" s="7">
        <f>250</f>
        <v>250</v>
      </c>
      <c r="H21" s="15"/>
      <c r="I21" s="11"/>
    </row>
    <row r="22" spans="3:9" x14ac:dyDescent="0.25">
      <c r="C22" s="15"/>
      <c r="D22" s="11"/>
      <c r="F22" s="11">
        <v>44509</v>
      </c>
      <c r="G22" s="7">
        <v>5</v>
      </c>
      <c r="H22" s="15"/>
      <c r="I22" s="11"/>
    </row>
    <row r="23" spans="3:9" x14ac:dyDescent="0.25">
      <c r="C23" s="15"/>
      <c r="D23" s="11"/>
      <c r="F23" s="11">
        <v>44510</v>
      </c>
      <c r="G23" s="7">
        <v>15</v>
      </c>
      <c r="H23" s="15"/>
      <c r="I23" s="11"/>
    </row>
    <row r="24" spans="3:9" x14ac:dyDescent="0.25">
      <c r="F24" s="11">
        <v>44510</v>
      </c>
      <c r="G24" s="7">
        <v>8.5</v>
      </c>
      <c r="H24" s="15"/>
      <c r="I24" s="11"/>
    </row>
    <row r="25" spans="3:9" x14ac:dyDescent="0.25">
      <c r="H25" s="15">
        <v>70111.13</v>
      </c>
      <c r="I25" s="11"/>
    </row>
  </sheetData>
  <mergeCells count="5">
    <mergeCell ref="B1:D1"/>
    <mergeCell ref="F2:I3"/>
    <mergeCell ref="F15:I16"/>
    <mergeCell ref="A13:D14"/>
    <mergeCell ref="K6:N7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H25"/>
  <sheetViews>
    <sheetView tabSelected="1" workbookViewId="0"/>
  </sheetViews>
  <sheetFormatPr baseColWidth="10" defaultRowHeight="15" x14ac:dyDescent="0.25"/>
  <cols>
    <col min="1" max="1" width="18.85546875" bestFit="1" customWidth="1"/>
    <col min="2" max="2" width="37.140625" customWidth="1"/>
    <col min="3" max="3" width="9.28515625" bestFit="1" customWidth="1"/>
    <col min="4" max="4" width="12.5703125" bestFit="1" customWidth="1"/>
    <col min="6" max="6" width="13.5703125" customWidth="1"/>
    <col min="8" max="8" width="14.140625" bestFit="1" customWidth="1"/>
  </cols>
  <sheetData>
    <row r="2" spans="1:8" x14ac:dyDescent="0.25">
      <c r="A2" s="1" t="s">
        <v>0</v>
      </c>
      <c r="B2" s="1" t="s">
        <v>1</v>
      </c>
    </row>
    <row r="3" spans="1:8" x14ac:dyDescent="0.25">
      <c r="A3" s="2" t="s">
        <v>2</v>
      </c>
      <c r="B3" s="32">
        <v>44470</v>
      </c>
      <c r="E3" s="28" t="s">
        <v>3</v>
      </c>
      <c r="F3" s="28"/>
      <c r="G3" s="28" t="s">
        <v>4</v>
      </c>
      <c r="H3" s="28"/>
    </row>
    <row r="4" spans="1:8" x14ac:dyDescent="0.25">
      <c r="A4" s="2" t="s">
        <v>5</v>
      </c>
      <c r="B4" s="33" t="s">
        <v>41</v>
      </c>
      <c r="E4" s="2" t="s">
        <v>6</v>
      </c>
      <c r="F4" s="33">
        <v>2121</v>
      </c>
      <c r="G4" s="2" t="s">
        <v>6</v>
      </c>
      <c r="H4" s="31" t="s">
        <v>43</v>
      </c>
    </row>
    <row r="5" spans="1:8" x14ac:dyDescent="0.25">
      <c r="A5" s="2" t="s">
        <v>7</v>
      </c>
      <c r="B5" s="33" t="s">
        <v>8</v>
      </c>
      <c r="E5" s="2" t="s">
        <v>9</v>
      </c>
      <c r="F5" s="32">
        <v>44470</v>
      </c>
      <c r="G5" s="2" t="s">
        <v>9</v>
      </c>
      <c r="H5" s="32">
        <v>44505</v>
      </c>
    </row>
    <row r="7" spans="1:8" x14ac:dyDescent="0.25">
      <c r="A7" s="1" t="s">
        <v>10</v>
      </c>
      <c r="B7" s="3"/>
      <c r="E7" s="1" t="s">
        <v>11</v>
      </c>
      <c r="F7" s="3"/>
      <c r="G7" s="3"/>
      <c r="H7" s="3"/>
    </row>
    <row r="8" spans="1:8" x14ac:dyDescent="0.25">
      <c r="A8" s="34" t="s">
        <v>42</v>
      </c>
      <c r="B8" s="34"/>
      <c r="E8" s="2" t="s">
        <v>12</v>
      </c>
      <c r="F8" s="4">
        <f>D25</f>
        <v>212332</v>
      </c>
      <c r="G8" s="2" t="s">
        <v>13</v>
      </c>
      <c r="H8" s="30">
        <v>1702.25</v>
      </c>
    </row>
    <row r="9" spans="1:8" x14ac:dyDescent="0.25">
      <c r="A9" s="34"/>
      <c r="B9" s="34"/>
      <c r="E9" s="2" t="s">
        <v>14</v>
      </c>
      <c r="F9" s="29">
        <v>15125</v>
      </c>
      <c r="G9" s="2" t="s">
        <v>15</v>
      </c>
      <c r="H9" s="29">
        <v>18927.63</v>
      </c>
    </row>
    <row r="11" spans="1:8" ht="15.75" thickBot="1" x14ac:dyDescent="0.3">
      <c r="A11" t="s">
        <v>16</v>
      </c>
    </row>
    <row r="12" spans="1:8" ht="16.5" thickTop="1" thickBot="1" x14ac:dyDescent="0.3">
      <c r="A12" s="5" t="s">
        <v>17</v>
      </c>
      <c r="B12" s="5" t="s">
        <v>18</v>
      </c>
      <c r="C12" s="5" t="s">
        <v>19</v>
      </c>
      <c r="D12" s="5" t="s">
        <v>12</v>
      </c>
      <c r="E12" s="5" t="str">
        <f>"Flete "&amp;TEXT(IF(D25&gt;0,E25/D25,0),"0.00%")</f>
        <v>Flete 7.12%</v>
      </c>
      <c r="F12" s="5" t="str">
        <f>"Gastos "&amp;TEXT(IF(D25&gt;0,   F25/D25,0),"0.00%")</f>
        <v>Gastos 0.80%</v>
      </c>
      <c r="G12" s="5" t="str">
        <f>"DAI "&amp;TEXT( IF(D25&gt;0,   G25/D25,0),"0.00%")</f>
        <v>DAI 8.91%</v>
      </c>
      <c r="H12" s="5" t="s">
        <v>20</v>
      </c>
    </row>
    <row r="13" spans="1:8" ht="22.5" customHeight="1" thickTop="1" x14ac:dyDescent="0.25">
      <c r="A13" s="6" t="s">
        <v>21</v>
      </c>
      <c r="B13" t="s">
        <v>22</v>
      </c>
      <c r="C13">
        <v>1</v>
      </c>
      <c r="D13" s="7">
        <v>55780</v>
      </c>
      <c r="E13" s="8">
        <f>$D13*IF($F$8&gt;0,$F$9/$F$8,0)</f>
        <v>3973.3648248968598</v>
      </c>
      <c r="F13" s="8">
        <f>$D13*IF($F$8&gt;0,$H$8/$F$8,0)</f>
        <v>447.18415029293743</v>
      </c>
      <c r="G13" s="8">
        <f>$D13*IF($F$8&gt;0,$H$9/$F$8,0)</f>
        <v>4972.3225957462837</v>
      </c>
      <c r="H13" s="9">
        <f>(D13+E13+F13+G13)/IF(C13&gt;0,C13,1)</f>
        <v>65172.871570936084</v>
      </c>
    </row>
    <row r="14" spans="1:8" ht="22.5" customHeight="1" x14ac:dyDescent="0.25">
      <c r="A14" s="6" t="s">
        <v>23</v>
      </c>
      <c r="B14" t="s">
        <v>24</v>
      </c>
      <c r="C14">
        <v>1</v>
      </c>
      <c r="D14" s="7">
        <v>77565</v>
      </c>
      <c r="E14" s="8">
        <f t="shared" ref="E14:E24" si="0">$D14*IF($F$8&gt;0,$F$9/$F$8,0)</f>
        <v>5525.1710764274812</v>
      </c>
      <c r="F14" s="8">
        <f>$D14*IF($F$8&gt;0,$H$8/$F$8,0)</f>
        <v>621.83289023792918</v>
      </c>
      <c r="G14" s="8">
        <f t="shared" ref="F14:G24" si="1">$D14*IF($F$8&gt;0,$H$9/$F$8,0)</f>
        <v>6914.2739716575925</v>
      </c>
      <c r="H14" s="9">
        <f>(D14+E14+F14+G14)/IF(C14&gt;0,C14,1)</f>
        <v>90626.277938322994</v>
      </c>
    </row>
    <row r="15" spans="1:8" ht="22.5" customHeight="1" x14ac:dyDescent="0.25">
      <c r="A15" s="6" t="s">
        <v>25</v>
      </c>
      <c r="B15" t="s">
        <v>26</v>
      </c>
      <c r="C15">
        <v>1</v>
      </c>
      <c r="D15" s="7">
        <v>78987</v>
      </c>
      <c r="E15" s="8">
        <f t="shared" si="0"/>
        <v>5626.4640986756585</v>
      </c>
      <c r="F15" s="8">
        <f t="shared" ref="F15:F24" si="2">$D15*IF($F$8&gt;0,$H$8/$F$8,0)</f>
        <v>633.23295946913322</v>
      </c>
      <c r="G15" s="8">
        <f t="shared" si="1"/>
        <v>7041.033432596123</v>
      </c>
      <c r="H15" s="9">
        <f>(D15+E15+F15+G15)/IF(C15&gt;0,C15,1)</f>
        <v>92287.730490740913</v>
      </c>
    </row>
    <row r="16" spans="1:8" ht="22.5" customHeight="1" x14ac:dyDescent="0.25">
      <c r="A16" s="6"/>
      <c r="D16" s="7"/>
      <c r="E16" s="8">
        <f t="shared" si="0"/>
        <v>0</v>
      </c>
      <c r="F16" s="8">
        <f t="shared" si="2"/>
        <v>0</v>
      </c>
      <c r="G16" s="8">
        <f t="shared" si="1"/>
        <v>0</v>
      </c>
      <c r="H16" s="9">
        <f>(D16+E16+F16+G16)/IF(C16&gt;0,C16,1)</f>
        <v>0</v>
      </c>
    </row>
    <row r="17" spans="1:8" ht="22.5" customHeight="1" x14ac:dyDescent="0.25">
      <c r="A17" s="6"/>
      <c r="D17" s="7"/>
      <c r="E17" s="8">
        <f t="shared" si="0"/>
        <v>0</v>
      </c>
      <c r="F17" s="8">
        <f t="shared" si="2"/>
        <v>0</v>
      </c>
      <c r="G17" s="8">
        <f t="shared" si="1"/>
        <v>0</v>
      </c>
      <c r="H17" s="9">
        <f>(D17+E17+F17+G17)/IF(C17&gt;0,C17,1)</f>
        <v>0</v>
      </c>
    </row>
    <row r="18" spans="1:8" ht="22.5" customHeight="1" x14ac:dyDescent="0.25">
      <c r="A18" s="6"/>
      <c r="D18" s="7"/>
      <c r="E18" s="8">
        <f t="shared" si="0"/>
        <v>0</v>
      </c>
      <c r="F18" s="8">
        <f t="shared" si="2"/>
        <v>0</v>
      </c>
      <c r="G18" s="8">
        <f t="shared" si="1"/>
        <v>0</v>
      </c>
      <c r="H18" s="9">
        <f t="shared" ref="H18:H24" si="3">(D18+E18+F18+G18)/IF(C18&gt;0,C18,1)</f>
        <v>0</v>
      </c>
    </row>
    <row r="19" spans="1:8" ht="22.5" customHeight="1" x14ac:dyDescent="0.25">
      <c r="A19" s="6"/>
      <c r="D19" s="7"/>
      <c r="E19" s="8">
        <f t="shared" si="0"/>
        <v>0</v>
      </c>
      <c r="F19" s="8">
        <f t="shared" si="2"/>
        <v>0</v>
      </c>
      <c r="G19" s="8">
        <f t="shared" si="1"/>
        <v>0</v>
      </c>
      <c r="H19" s="9">
        <f t="shared" si="3"/>
        <v>0</v>
      </c>
    </row>
    <row r="20" spans="1:8" ht="22.5" customHeight="1" x14ac:dyDescent="0.25">
      <c r="A20" s="6"/>
      <c r="D20" s="7"/>
      <c r="E20" s="8">
        <f t="shared" si="0"/>
        <v>0</v>
      </c>
      <c r="F20" s="8">
        <f t="shared" si="2"/>
        <v>0</v>
      </c>
      <c r="G20" s="8">
        <f t="shared" si="1"/>
        <v>0</v>
      </c>
      <c r="H20" s="9">
        <f t="shared" si="3"/>
        <v>0</v>
      </c>
    </row>
    <row r="21" spans="1:8" ht="22.5" customHeight="1" x14ac:dyDescent="0.25">
      <c r="A21" s="6"/>
      <c r="D21" s="7"/>
      <c r="E21" s="8">
        <f t="shared" si="0"/>
        <v>0</v>
      </c>
      <c r="F21" s="8">
        <f t="shared" si="2"/>
        <v>0</v>
      </c>
      <c r="G21" s="8">
        <f t="shared" si="1"/>
        <v>0</v>
      </c>
      <c r="H21" s="9">
        <f t="shared" si="3"/>
        <v>0</v>
      </c>
    </row>
    <row r="22" spans="1:8" ht="22.5" customHeight="1" x14ac:dyDescent="0.25">
      <c r="A22" s="6"/>
      <c r="D22" s="7"/>
      <c r="E22" s="8">
        <f t="shared" si="0"/>
        <v>0</v>
      </c>
      <c r="F22" s="8">
        <f t="shared" si="2"/>
        <v>0</v>
      </c>
      <c r="G22" s="8">
        <f t="shared" si="1"/>
        <v>0</v>
      </c>
      <c r="H22" s="9">
        <f t="shared" si="3"/>
        <v>0</v>
      </c>
    </row>
    <row r="23" spans="1:8" ht="22.5" customHeight="1" x14ac:dyDescent="0.25">
      <c r="A23" s="6"/>
      <c r="D23" s="7"/>
      <c r="E23" s="8">
        <f t="shared" si="0"/>
        <v>0</v>
      </c>
      <c r="F23" s="8">
        <f t="shared" si="2"/>
        <v>0</v>
      </c>
      <c r="G23" s="8">
        <f t="shared" si="1"/>
        <v>0</v>
      </c>
      <c r="H23" s="9">
        <f t="shared" si="3"/>
        <v>0</v>
      </c>
    </row>
    <row r="24" spans="1:8" ht="22.5" customHeight="1" x14ac:dyDescent="0.25">
      <c r="A24" s="6"/>
      <c r="D24" s="7"/>
      <c r="E24" s="8">
        <f t="shared" si="0"/>
        <v>0</v>
      </c>
      <c r="F24" s="8">
        <f t="shared" si="2"/>
        <v>0</v>
      </c>
      <c r="G24" s="8">
        <f t="shared" si="1"/>
        <v>0</v>
      </c>
      <c r="H24" s="9">
        <f t="shared" si="3"/>
        <v>0</v>
      </c>
    </row>
    <row r="25" spans="1:8" x14ac:dyDescent="0.25">
      <c r="B25" s="10" t="s">
        <v>27</v>
      </c>
      <c r="C25" s="10"/>
      <c r="D25" s="9">
        <f>SUM(D13:D24)</f>
        <v>212332</v>
      </c>
      <c r="E25" s="9">
        <f>SUM(E13:E24)</f>
        <v>15125</v>
      </c>
      <c r="F25" s="9">
        <f>SUM(F13:F24)</f>
        <v>1702.2499999999998</v>
      </c>
      <c r="G25" s="9">
        <f>SUM(G13:G24)</f>
        <v>18927.629999999997</v>
      </c>
      <c r="H25" s="9">
        <f>SUM(H13:H24)</f>
        <v>248086.88</v>
      </c>
    </row>
  </sheetData>
  <mergeCells count="3">
    <mergeCell ref="E3:F3"/>
    <mergeCell ref="G3:H3"/>
    <mergeCell ref="A8:B9"/>
  </mergeCell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Tratamiento Contable</vt:lpstr>
      <vt:lpstr>RetaceosPlantilla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yec</dc:creator>
  <cp:lastModifiedBy>yec</cp:lastModifiedBy>
  <dcterms:created xsi:type="dcterms:W3CDTF">2021-11-11T01:39:56Z</dcterms:created>
  <dcterms:modified xsi:type="dcterms:W3CDTF">2021-11-15T15:14:51Z</dcterms:modified>
</cp:coreProperties>
</file>