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8855" windowHeight="8190"/>
  </bookViews>
  <sheets>
    <sheet name="ProvExt" sheetId="1" r:id="rId1"/>
    <sheet name="ORIGEN" sheetId="2" r:id="rId2"/>
    <sheet name="Especificaciones" sheetId="3" r:id="rId3"/>
  </sheets>
  <definedNames>
    <definedName name="concepto">ORIGEN!$N$11:$O$14</definedName>
    <definedName name="DOCIDE">ORIGEN!$N$4:$O$9</definedName>
    <definedName name="TIPODOC">ORIGEN!$P$4:$Q$7</definedName>
  </definedName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  <c r="K1"/>
  <c r="K3"/>
  <c r="K2"/>
  <c r="L3"/>
  <c r="J3"/>
  <c r="I3"/>
  <c r="H3"/>
  <c r="G3"/>
  <c r="F3"/>
  <c r="E3"/>
  <c r="D3"/>
  <c r="C3"/>
  <c r="B3"/>
  <c r="A3"/>
  <c r="K22" i="2"/>
  <c r="K21"/>
  <c r="K20"/>
  <c r="K19"/>
  <c r="K18"/>
  <c r="K17"/>
  <c r="K16"/>
  <c r="K15"/>
  <c r="K14"/>
  <c r="K13"/>
  <c r="K12"/>
  <c r="K11"/>
  <c r="K10"/>
  <c r="K9"/>
  <c r="K8"/>
  <c r="K7"/>
  <c r="F2" i="1"/>
  <c r="E2"/>
  <c r="F1"/>
  <c r="E1"/>
  <c r="B2"/>
  <c r="B1"/>
  <c r="K6" i="2"/>
  <c r="K5"/>
  <c r="A2" i="1" s="1"/>
  <c r="K4" i="2"/>
  <c r="A1" i="1" s="1"/>
  <c r="L1"/>
  <c r="L2"/>
  <c r="J2"/>
  <c r="J1"/>
  <c r="C2"/>
  <c r="C1"/>
  <c r="H2"/>
  <c r="H1"/>
  <c r="G2"/>
  <c r="G1"/>
  <c r="I2"/>
  <c r="D2"/>
  <c r="I1"/>
  <c r="D1"/>
</calcChain>
</file>

<file path=xl/comments1.xml><?xml version="1.0" encoding="utf-8"?>
<comments xmlns="http://schemas.openxmlformats.org/spreadsheetml/2006/main">
  <authors>
    <author>yec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Concepto de Operación
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DOCUMENTO DE IDENTIFICACION
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NUMERO DE IDENTIFICACION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FECHA 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TIPO DE DOCUMENTO
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NUMERO DE DOCUMENTO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IVA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AÑO</t>
        </r>
      </text>
    </comment>
  </commentList>
</comments>
</file>

<file path=xl/sharedStrings.xml><?xml version="1.0" encoding="utf-8"?>
<sst xmlns="http://schemas.openxmlformats.org/spreadsheetml/2006/main" count="82" uniqueCount="71">
  <si>
    <t>DOC IDE</t>
  </si>
  <si>
    <t>NUMERO IDE</t>
  </si>
  <si>
    <t xml:space="preserve">FECHA </t>
  </si>
  <si>
    <t>TIPO DOC</t>
  </si>
  <si>
    <t xml:space="preserve">NUMERO DOC </t>
  </si>
  <si>
    <t xml:space="preserve">IVA </t>
  </si>
  <si>
    <t>MONTO</t>
  </si>
  <si>
    <t>AÑO</t>
  </si>
  <si>
    <t>NIT</t>
  </si>
  <si>
    <t>NRC</t>
  </si>
  <si>
    <t>Factura</t>
  </si>
  <si>
    <t>0614-050482-108-9</t>
  </si>
  <si>
    <t>MES</t>
  </si>
  <si>
    <t>DUI</t>
  </si>
  <si>
    <t>Pasaporte</t>
  </si>
  <si>
    <t>Carnet de residente</t>
  </si>
  <si>
    <t>Otro (Solo extranjeros)</t>
  </si>
  <si>
    <t>CONCEPTO</t>
  </si>
  <si>
    <t xml:space="preserve">NOMBRE </t>
  </si>
  <si>
    <t xml:space="preserve">REPRESENTANTE </t>
  </si>
  <si>
    <t xml:space="preserve">Declaracion de Mercancia </t>
  </si>
  <si>
    <t>Formulario Aduanero</t>
  </si>
  <si>
    <t>Otro</t>
  </si>
  <si>
    <t>CONCEPTO DE OPERACIÓN</t>
  </si>
  <si>
    <t>Importacion</t>
  </si>
  <si>
    <t>Internacion</t>
  </si>
  <si>
    <t>Importacion Servicios</t>
  </si>
  <si>
    <t xml:space="preserve">Nombre </t>
  </si>
  <si>
    <t>Representante</t>
  </si>
  <si>
    <t xml:space="preserve">Proveedores Extranjeros </t>
  </si>
  <si>
    <t xml:space="preserve">Dato </t>
  </si>
  <si>
    <t xml:space="preserve">Longitud </t>
  </si>
  <si>
    <t xml:space="preserve">Observaciones </t>
  </si>
  <si>
    <t xml:space="preserve">Ejemplo </t>
  </si>
  <si>
    <t xml:space="preserve">Mes </t>
  </si>
  <si>
    <t xml:space="preserve">Valor Númerico 
Para meses del 1-9 formato 0x
Para informe del 1er semestre:
rango de mes [01]  –[06]
Para informe del 2do semestre: 
rango de mes [07]-[12] </t>
  </si>
  <si>
    <t xml:space="preserve">Concepto de operación </t>
  </si>
  <si>
    <t>Valor Posible 
1-Importacion 
2-Internacion 
3-Importacion de servicios</t>
  </si>
  <si>
    <t>si se tratase de un formulario aduanal centroaméricano, el valor es = 2</t>
  </si>
  <si>
    <t>Documentos de Identificacion</t>
  </si>
  <si>
    <t>Valores Posibles 
1-NIT
2-NRC
3-DUI
4-Pasaporte
5-Carnet de residente
6-Otro (Solo extranjeros)</t>
  </si>
  <si>
    <t xml:space="preserve">Numero de Identificacion </t>
  </si>
  <si>
    <t xml:space="preserve">Valor numérico sin guiones 
Para NIT NRC y DUI longitud fija según tipo de documento 
-NIT 14 carácteres 
-NRC 7 carácteres alineado a la izquierda, completar con espacios con espacios los caracteres restantes 
-DUI 9 caracteres alineado la izquierda completar con espacios en blanco 
Pasaporte carnet y otros documentos que no son de longitud fija alinear a la izquierda y completar con espacios </t>
  </si>
  <si>
    <t>0614-090878-189-0=06140908781890</t>
  </si>
  <si>
    <t>Nombre del proveedor</t>
  </si>
  <si>
    <t xml:space="preserve">Valor Alfanumérico </t>
  </si>
  <si>
    <t>Automotive Corporation INC</t>
  </si>
  <si>
    <t xml:space="preserve">Nombre del Representante Legal </t>
  </si>
  <si>
    <t xml:space="preserve">Valor Alfanumérico 
Sino aplica completar con espacios en blanco </t>
  </si>
  <si>
    <t xml:space="preserve">Fecha de Emision </t>
  </si>
  <si>
    <t>formato aaaammdd (año mes dia )</t>
  </si>
  <si>
    <t xml:space="preserve">Tipo de documento </t>
  </si>
  <si>
    <t xml:space="preserve">Valor Posible 
1-Declaración de mercancía  
2-Formulario Aduanero
3-Factura
4- Otro </t>
  </si>
  <si>
    <t>Si es formulario aduanero el valor es= 2</t>
  </si>
  <si>
    <t xml:space="preserve">Numero de documento </t>
  </si>
  <si>
    <t xml:space="preserve">Valor alfanumerico 
Alineado a la izquierda
completar los 20 caracteres con espacios en blanco </t>
  </si>
  <si>
    <t xml:space="preserve">si el documento es 12331=12331          </t>
  </si>
  <si>
    <t xml:space="preserve">Monto de operación </t>
  </si>
  <si>
    <t xml:space="preserve">Valor numérico 
Monto mayor a $0.00
Formato 9 enteros 2 decimales sin comas ni punto decimal 
Alineado a  la derecha 
Completar con 0 a la izquierda
</t>
  </si>
  <si>
    <t>si el valor de la operación fuese 1,769.23 dls =00000176923</t>
  </si>
  <si>
    <t xml:space="preserve">Iva de la operación </t>
  </si>
  <si>
    <t>Valor numérico 
Monto mayor a $0.00
Formato 9 enteros 2 decimales sin comas ni punto decimal 
Alineado a  la derecha 
Completar con 0 a la izquierda</t>
  </si>
  <si>
    <t>si el valor de iva fuese 230.00 dls = 00000023000</t>
  </si>
  <si>
    <t xml:space="preserve">Año </t>
  </si>
  <si>
    <t xml:space="preserve">Año informado </t>
  </si>
  <si>
    <t>1332</t>
  </si>
  <si>
    <t xml:space="preserve">Nombre 2 </t>
  </si>
  <si>
    <t>Representante 2</t>
  </si>
  <si>
    <t xml:space="preserve">Nombre Extranjero </t>
  </si>
  <si>
    <t>Representante 3</t>
  </si>
  <si>
    <t>01210632-8</t>
  </si>
</sst>
</file>

<file path=xl/styles.xml><?xml version="1.0" encoding="utf-8"?>
<styleSheet xmlns="http://schemas.openxmlformats.org/spreadsheetml/2006/main">
  <numFmts count="2">
    <numFmt numFmtId="164" formatCode="00"/>
    <numFmt numFmtId="165" formatCode="00000000000"/>
  </numFmts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1" fillId="2" borderId="3" xfId="0" applyFont="1" applyFill="1" applyBorder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1" fillId="2" borderId="5" xfId="0" applyFont="1" applyFill="1" applyBorder="1"/>
    <xf numFmtId="49" fontId="1" fillId="2" borderId="4" xfId="0" applyNumberFormat="1" applyFont="1" applyFill="1" applyBorder="1"/>
    <xf numFmtId="49" fontId="0" fillId="0" borderId="2" xfId="0" applyNumberFormat="1" applyBorder="1"/>
    <xf numFmtId="49" fontId="0" fillId="0" borderId="1" xfId="0" applyNumberFormat="1" applyBorder="1"/>
    <xf numFmtId="49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6" xfId="0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/>
  </sheetViews>
  <sheetFormatPr baseColWidth="10" defaultRowHeight="15"/>
  <cols>
    <col min="1" max="1" width="2.7109375" style="2" customWidth="1"/>
    <col min="2" max="2" width="1.7109375" style="3" customWidth="1"/>
    <col min="3" max="3" width="1.7109375" customWidth="1"/>
    <col min="4" max="4" width="14.7109375" customWidth="1"/>
    <col min="5" max="6" width="50.7109375" customWidth="1"/>
    <col min="7" max="7" width="8.7109375" style="3" customWidth="1"/>
    <col min="8" max="8" width="1.7109375" customWidth="1"/>
    <col min="9" max="9" width="20.7109375" customWidth="1"/>
    <col min="10" max="10" width="11.7109375" customWidth="1"/>
    <col min="11" max="11" width="11.7109375" style="25" customWidth="1"/>
    <col min="12" max="12" width="4.7109375" customWidth="1"/>
  </cols>
  <sheetData>
    <row r="1" spans="1:12">
      <c r="A1" s="2" t="str">
        <f>TEXT(ORIGEN!K4,"00")</f>
        <v>01</v>
      </c>
      <c r="B1" s="3">
        <f>IF( TRIM(ORIGEN!A4)&lt;&gt;0,  VLOOKUP( ORIGEN!A4, concepto,2,),"")</f>
        <v>1</v>
      </c>
      <c r="C1">
        <f>IF(LEN(ORIGEN!B4)&lt;&gt;0,VLOOKUP(ORIGEN!B4,DOCIDE,2,),"")</f>
        <v>1</v>
      </c>
      <c r="D1" t="str">
        <f>TRIM(SUBSTITUTE(ORIGEN!C4,"-",""))</f>
        <v>06140504821089</v>
      </c>
      <c r="E1" s="15" t="str">
        <f>ORIGEN!D4</f>
        <v xml:space="preserve">Nombre </v>
      </c>
      <c r="F1" s="15" t="str">
        <f>ORIGEN!E4</f>
        <v>Representante</v>
      </c>
      <c r="G1" s="1" t="str">
        <f>IF( LEN(ORIGEN!F4)&lt;&gt;0,TEXT(YEAR(ORIGEN!F4),"0000")&amp;TEXT(MONTH(ORIGEN!F4),"00")&amp;TEXT(DAY(ORIGEN!F4),"00"),"")</f>
        <v>20190115</v>
      </c>
      <c r="H1">
        <f>IF( LEN(ORIGEN!G4)&lt;&gt;0,VLOOKUP(ORIGEN!G4,TIPODOC,2,),"")</f>
        <v>3</v>
      </c>
      <c r="I1" t="str">
        <f>TRIM(ORIGEN!H4)</f>
        <v>123</v>
      </c>
      <c r="J1" t="str">
        <f>IF(LEN(ORIGEN!I4)&lt;&gt;0,TEXT(ORIGEN!I4*100,"00000000000"),"")</f>
        <v>00000010000</v>
      </c>
      <c r="K1" s="25" t="str">
        <f>IF(LEN(ORIGEN!J4)&lt;&gt;0,TEXT(ORIGEN!J4*100,"00000000000"),"0")</f>
        <v>00000001300</v>
      </c>
      <c r="L1">
        <f>IF(LEN(ORIGEN!L4)&lt;&gt;0,ORIGEN!L4,"")</f>
        <v>2019</v>
      </c>
    </row>
    <row r="2" spans="1:12">
      <c r="A2" s="2" t="str">
        <f>TEXT(ORIGEN!K5,"00")</f>
        <v>02</v>
      </c>
      <c r="B2" s="3">
        <f>IF( TRIM(ORIGEN!A5)&lt;&gt;0,  VLOOKUP( ORIGEN!A5, concepto,2,),"")</f>
        <v>2</v>
      </c>
      <c r="C2">
        <f>IF(LEN(ORIGEN!B5)&lt;&gt;0,VLOOKUP(ORIGEN!B5,DOCIDE,2,),"")</f>
        <v>3</v>
      </c>
      <c r="D2" t="str">
        <f>TRIM(SUBSTITUTE(ORIGEN!C5,"-",""))</f>
        <v>012106328</v>
      </c>
      <c r="E2" s="15" t="str">
        <f>ORIGEN!D5</f>
        <v xml:space="preserve">Nombre 2 </v>
      </c>
      <c r="F2" s="15" t="str">
        <f>ORIGEN!E5</f>
        <v>Representante 2</v>
      </c>
      <c r="G2" s="1" t="str">
        <f>IF( LEN(ORIGEN!F5)&lt;&gt;0,TEXT(YEAR(ORIGEN!F5),"0000")&amp;TEXT(MONTH(ORIGEN!F5),"00")&amp;TEXT(DAY(ORIGEN!F5),"00"),"")</f>
        <v>20190221</v>
      </c>
      <c r="H2">
        <f>IF( LEN(ORIGEN!G5)&lt;&gt;0,VLOOKUP(ORIGEN!G5,TIPODOC,2,),"")</f>
        <v>2</v>
      </c>
      <c r="I2" t="str">
        <f>TRIM(ORIGEN!H5)</f>
        <v>201</v>
      </c>
      <c r="J2" t="str">
        <f>IF(LEN(ORIGEN!I5)&lt;&gt;0,TEXT(ORIGEN!I5*100,"00000000000"),"")</f>
        <v>00000020000</v>
      </c>
      <c r="K2" s="25" t="str">
        <f>IF(LEN(ORIGEN!J5)&lt;&gt;0,TEXT(ORIGEN!J5*100,"00000000000"),"0")</f>
        <v>00000000400</v>
      </c>
      <c r="L2">
        <f>IF(LEN(ORIGEN!L5)&lt;&gt;0,ORIGEN!L5,"")</f>
        <v>2019</v>
      </c>
    </row>
    <row r="3" spans="1:12">
      <c r="A3" s="2" t="str">
        <f>TEXT(ORIGEN!K6,"00")</f>
        <v>03</v>
      </c>
      <c r="B3" s="3">
        <f>IF( TRIM(ORIGEN!A6)&lt;&gt;0,  VLOOKUP( ORIGEN!A6, concepto,2,),"")</f>
        <v>3</v>
      </c>
      <c r="C3">
        <f>IF(LEN(ORIGEN!B6)&lt;&gt;0,VLOOKUP(ORIGEN!B6,DOCIDE,2,),"")</f>
        <v>4</v>
      </c>
      <c r="D3" t="str">
        <f>TRIM(SUBSTITUTE(ORIGEN!C6,"-",""))</f>
        <v>1332</v>
      </c>
      <c r="E3" s="15" t="str">
        <f>ORIGEN!D6</f>
        <v xml:space="preserve">Nombre Extranjero </v>
      </c>
      <c r="F3" s="15" t="str">
        <f>ORIGEN!E6</f>
        <v>Representante 3</v>
      </c>
      <c r="G3" s="1" t="str">
        <f>IF( LEN(ORIGEN!F6)&lt;&gt;0,TEXT(YEAR(ORIGEN!F6),"0000")&amp;TEXT(MONTH(ORIGEN!F6),"00")&amp;TEXT(DAY(ORIGEN!F6),"00"),"")</f>
        <v>20190331</v>
      </c>
      <c r="H3">
        <f>IF( LEN(ORIGEN!G6)&lt;&gt;0,VLOOKUP(ORIGEN!G6,TIPODOC,2,),"")</f>
        <v>3</v>
      </c>
      <c r="I3" t="str">
        <f>TRIM(ORIGEN!H6)</f>
        <v>301</v>
      </c>
      <c r="J3" t="str">
        <f>IF(LEN(ORIGEN!I6)&lt;&gt;0,TEXT(ORIGEN!I6*100,"00000000000"),"")</f>
        <v>00000030000</v>
      </c>
      <c r="K3" s="25" t="str">
        <f>IF(LEN(ORIGEN!J6)&lt;&gt;0,TEXT(ORIGEN!J6*100,"00000000000"),"0")</f>
        <v>00000000000</v>
      </c>
      <c r="L3">
        <f>IF(LEN(ORIGEN!L6)&lt;&gt;0,ORIGEN!L6,"")</f>
        <v>2019</v>
      </c>
    </row>
    <row r="4" spans="1:12">
      <c r="A4" s="2" t="str">
        <f>TEXT(ORIGEN!K7,"00")</f>
        <v>01</v>
      </c>
      <c r="B4" s="3" t="e">
        <f>IF( TRIM(ORIGEN!A7)&lt;&gt;0,  VLOOKUP( ORIGEN!A7, concepto,2,),"")</f>
        <v>#N/A</v>
      </c>
      <c r="C4" t="str">
        <f>IF(LEN(ORIGEN!B7)&lt;&gt;0,VLOOKUP(ORIGEN!B7,DOCIDE,2,),"")</f>
        <v/>
      </c>
      <c r="D4" t="str">
        <f>TRIM(SUBSTITUTE(ORIGEN!C7,"-",""))</f>
        <v/>
      </c>
      <c r="E4" s="15">
        <f>ORIGEN!D7</f>
        <v>0</v>
      </c>
      <c r="F4" s="15">
        <f>ORIGEN!E7</f>
        <v>0</v>
      </c>
      <c r="G4" s="1" t="str">
        <f>IF( LEN(ORIGEN!F7)&lt;&gt;0,TEXT(YEAR(ORIGEN!F7),"0000")&amp;TEXT(MONTH(ORIGEN!F7),"00")&amp;TEXT(DAY(ORIGEN!F7),"00"),"")</f>
        <v/>
      </c>
      <c r="H4" t="str">
        <f>IF( LEN(ORIGEN!G7)&lt;&gt;0,VLOOKUP(ORIGEN!G7,TIPODOC,2,),"")</f>
        <v/>
      </c>
      <c r="I4" t="str">
        <f>TRIM(ORIGEN!H7)</f>
        <v/>
      </c>
      <c r="J4" t="str">
        <f>IF(LEN(ORIGEN!I7)&lt;&gt;0,TEXT(ORIGEN!I7*100,"00000000000"),"")</f>
        <v/>
      </c>
      <c r="K4" s="25" t="str">
        <f>IF(LEN(ORIGEN!J7)&lt;&gt;0,TEXT(ORIGEN!J7*100,"00000000000"),"0")</f>
        <v>0</v>
      </c>
      <c r="L4" t="str">
        <f>IF(LEN(ORIGEN!L7)&lt;&gt;0,ORIGEN!L7,"")</f>
        <v/>
      </c>
    </row>
    <row r="5" spans="1:12">
      <c r="A5" s="2" t="str">
        <f>TEXT(ORIGEN!K8,"00")</f>
        <v>01</v>
      </c>
      <c r="B5" s="3" t="e">
        <f>IF( TRIM(ORIGEN!A8)&lt;&gt;0,  VLOOKUP( ORIGEN!A8, concepto,2,),"")</f>
        <v>#N/A</v>
      </c>
      <c r="C5" t="str">
        <f>IF(LEN(ORIGEN!B8)&lt;&gt;0,VLOOKUP(ORIGEN!B8,DOCIDE,2,),"")</f>
        <v/>
      </c>
      <c r="D5" t="str">
        <f>TRIM(SUBSTITUTE(ORIGEN!C8,"-",""))</f>
        <v/>
      </c>
      <c r="E5" s="15">
        <f>ORIGEN!D8</f>
        <v>0</v>
      </c>
      <c r="F5" s="15">
        <f>ORIGEN!E8</f>
        <v>0</v>
      </c>
      <c r="G5" s="1" t="str">
        <f>IF( LEN(ORIGEN!F8)&lt;&gt;0,TEXT(YEAR(ORIGEN!F8),"0000")&amp;TEXT(MONTH(ORIGEN!F8),"00")&amp;TEXT(DAY(ORIGEN!F8),"00"),"")</f>
        <v/>
      </c>
      <c r="H5" t="str">
        <f>IF( LEN(ORIGEN!G8)&lt;&gt;0,VLOOKUP(ORIGEN!G8,TIPODOC,2,),"")</f>
        <v/>
      </c>
      <c r="I5" t="str">
        <f>TRIM(ORIGEN!H8)</f>
        <v/>
      </c>
      <c r="J5" t="str">
        <f>IF(LEN(ORIGEN!I8)&lt;&gt;0,TEXT(ORIGEN!I8*100,"00000000000"),"")</f>
        <v/>
      </c>
      <c r="K5" s="25" t="str">
        <f>IF(LEN(ORIGEN!J8)&lt;&gt;0,TEXT(ORIGEN!J8*100,"00000000000"),"0")</f>
        <v>0</v>
      </c>
      <c r="L5" t="str">
        <f>IF(LEN(ORIGEN!L8)&lt;&gt;0,ORIGEN!L8,"")</f>
        <v/>
      </c>
    </row>
    <row r="6" spans="1:12">
      <c r="A6" s="2" t="str">
        <f>TEXT(ORIGEN!K9,"00")</f>
        <v>01</v>
      </c>
      <c r="B6" s="3" t="e">
        <f>IF( TRIM(ORIGEN!A9)&lt;&gt;0,  VLOOKUP( ORIGEN!A9, concepto,2,),"")</f>
        <v>#N/A</v>
      </c>
      <c r="C6" t="str">
        <f>IF(LEN(ORIGEN!B9)&lt;&gt;0,VLOOKUP(ORIGEN!B9,DOCIDE,2,),"")</f>
        <v/>
      </c>
      <c r="D6" t="str">
        <f>TRIM(SUBSTITUTE(ORIGEN!C9,"-",""))</f>
        <v/>
      </c>
      <c r="E6" s="15">
        <f>ORIGEN!D9</f>
        <v>0</v>
      </c>
      <c r="F6" s="15">
        <f>ORIGEN!E9</f>
        <v>0</v>
      </c>
      <c r="G6" s="1" t="str">
        <f>IF( LEN(ORIGEN!F9)&lt;&gt;0,TEXT(YEAR(ORIGEN!F9),"0000")&amp;TEXT(MONTH(ORIGEN!F9),"00")&amp;TEXT(DAY(ORIGEN!F9),"00"),"")</f>
        <v/>
      </c>
      <c r="H6" t="str">
        <f>IF( LEN(ORIGEN!G9)&lt;&gt;0,VLOOKUP(ORIGEN!G9,TIPODOC,2,),"")</f>
        <v/>
      </c>
      <c r="I6" t="str">
        <f>TRIM(ORIGEN!H9)</f>
        <v/>
      </c>
      <c r="J6" t="str">
        <f>IF(LEN(ORIGEN!I9)&lt;&gt;0,TEXT(ORIGEN!I9*100,"00000000000"),"")</f>
        <v/>
      </c>
      <c r="K6" s="25" t="str">
        <f>IF(LEN(ORIGEN!J9)&lt;&gt;0,TEXT(ORIGEN!J9*100,"00000000000"),"0")</f>
        <v>0</v>
      </c>
      <c r="L6" t="str">
        <f>IF(LEN(ORIGEN!L9)&lt;&gt;0,ORIGEN!L9,"")</f>
        <v/>
      </c>
    </row>
    <row r="7" spans="1:12">
      <c r="A7" s="2" t="str">
        <f>TEXT(ORIGEN!K10,"00")</f>
        <v>01</v>
      </c>
      <c r="B7" s="3" t="e">
        <f>IF( TRIM(ORIGEN!A10)&lt;&gt;0,  VLOOKUP( ORIGEN!A10, concepto,2,),"")</f>
        <v>#N/A</v>
      </c>
      <c r="C7" t="str">
        <f>IF(LEN(ORIGEN!B10)&lt;&gt;0,VLOOKUP(ORIGEN!B10,DOCIDE,2,),"")</f>
        <v/>
      </c>
      <c r="D7" t="str">
        <f>TRIM(SUBSTITUTE(ORIGEN!C10,"-",""))</f>
        <v/>
      </c>
      <c r="E7" s="15">
        <f>ORIGEN!D10</f>
        <v>0</v>
      </c>
      <c r="F7" s="15">
        <f>ORIGEN!E10</f>
        <v>0</v>
      </c>
      <c r="G7" s="1" t="str">
        <f>IF( LEN(ORIGEN!F10)&lt;&gt;0,TEXT(YEAR(ORIGEN!F10),"0000")&amp;TEXT(MONTH(ORIGEN!F10),"00")&amp;TEXT(DAY(ORIGEN!F10),"00"),"")</f>
        <v/>
      </c>
      <c r="H7" t="str">
        <f>IF( LEN(ORIGEN!G10)&lt;&gt;0,VLOOKUP(ORIGEN!G10,TIPODOC,2,),"")</f>
        <v/>
      </c>
      <c r="I7" t="str">
        <f>TRIM(ORIGEN!H10)</f>
        <v/>
      </c>
      <c r="J7" t="str">
        <f>IF(LEN(ORIGEN!I10)&lt;&gt;0,TEXT(ORIGEN!I10*100,"00000000000"),"")</f>
        <v/>
      </c>
      <c r="K7" s="25" t="str">
        <f>IF(LEN(ORIGEN!J10)&lt;&gt;0,TEXT(ORIGEN!J10*100,"00000000000"),"0")</f>
        <v>0</v>
      </c>
      <c r="L7" t="str">
        <f>IF(LEN(ORIGEN!L10)&lt;&gt;0,ORIGEN!L10,"")</f>
        <v/>
      </c>
    </row>
    <row r="8" spans="1:12">
      <c r="A8" s="2" t="str">
        <f>TEXT(ORIGEN!K11,"00")</f>
        <v>01</v>
      </c>
      <c r="B8" s="3" t="e">
        <f>IF( TRIM(ORIGEN!A11)&lt;&gt;0,  VLOOKUP( ORIGEN!A11, concepto,2,),"")</f>
        <v>#N/A</v>
      </c>
      <c r="C8" t="str">
        <f>IF(LEN(ORIGEN!B11)&lt;&gt;0,VLOOKUP(ORIGEN!B11,DOCIDE,2,),"")</f>
        <v/>
      </c>
      <c r="D8" t="str">
        <f>TRIM(SUBSTITUTE(ORIGEN!C11,"-",""))</f>
        <v/>
      </c>
      <c r="E8" s="15">
        <f>ORIGEN!D11</f>
        <v>0</v>
      </c>
      <c r="F8" s="15">
        <f>ORIGEN!E11</f>
        <v>0</v>
      </c>
      <c r="G8" s="1" t="str">
        <f>IF( LEN(ORIGEN!F11)&lt;&gt;0,TEXT(YEAR(ORIGEN!F11),"0000")&amp;TEXT(MONTH(ORIGEN!F11),"00")&amp;TEXT(DAY(ORIGEN!F11),"00"),"")</f>
        <v/>
      </c>
      <c r="H8" t="str">
        <f>IF( LEN(ORIGEN!G11)&lt;&gt;0,VLOOKUP(ORIGEN!G11,TIPODOC,2,),"")</f>
        <v/>
      </c>
      <c r="I8" t="str">
        <f>TRIM(ORIGEN!H11)</f>
        <v/>
      </c>
      <c r="J8" t="str">
        <f>IF(LEN(ORIGEN!I11)&lt;&gt;0,TEXT(ORIGEN!I11*100,"00000000000"),"")</f>
        <v/>
      </c>
      <c r="K8" s="25" t="str">
        <f>IF(LEN(ORIGEN!J11)&lt;&gt;0,TEXT(ORIGEN!J11*100,"00000000000"),"0")</f>
        <v>0</v>
      </c>
      <c r="L8" t="str">
        <f>IF(LEN(ORIGEN!L11)&lt;&gt;0,ORIGEN!L11,"")</f>
        <v/>
      </c>
    </row>
    <row r="9" spans="1:12">
      <c r="A9" s="2" t="str">
        <f>TEXT(ORIGEN!K12,"00")</f>
        <v>01</v>
      </c>
      <c r="B9" s="3" t="e">
        <f>IF( TRIM(ORIGEN!A12)&lt;&gt;0,  VLOOKUP( ORIGEN!A12, concepto,2,),"")</f>
        <v>#N/A</v>
      </c>
      <c r="C9" t="str">
        <f>IF(LEN(ORIGEN!B12)&lt;&gt;0,VLOOKUP(ORIGEN!B12,DOCIDE,2,),"")</f>
        <v/>
      </c>
      <c r="D9" t="str">
        <f>TRIM(SUBSTITUTE(ORIGEN!C12,"-",""))</f>
        <v/>
      </c>
      <c r="E9" s="15">
        <f>ORIGEN!D12</f>
        <v>0</v>
      </c>
      <c r="F9" s="15">
        <f>ORIGEN!E12</f>
        <v>0</v>
      </c>
      <c r="G9" s="1" t="str">
        <f>IF( LEN(ORIGEN!F12)&lt;&gt;0,TEXT(YEAR(ORIGEN!F12),"0000")&amp;TEXT(MONTH(ORIGEN!F12),"00")&amp;TEXT(DAY(ORIGEN!F12),"00"),"")</f>
        <v/>
      </c>
      <c r="H9" t="str">
        <f>IF( LEN(ORIGEN!G12)&lt;&gt;0,VLOOKUP(ORIGEN!G12,TIPODOC,2,),"")</f>
        <v/>
      </c>
      <c r="I9" t="str">
        <f>TRIM(ORIGEN!H12)</f>
        <v/>
      </c>
      <c r="J9" t="str">
        <f>IF(LEN(ORIGEN!I12)&lt;&gt;0,TEXT(ORIGEN!I12*100,"00000000000"),"")</f>
        <v/>
      </c>
      <c r="K9" s="25" t="str">
        <f>IF(LEN(ORIGEN!J12)&lt;&gt;0,TEXT(ORIGEN!J12*100,"00000000000"),"0")</f>
        <v>0</v>
      </c>
      <c r="L9" t="str">
        <f>IF(LEN(ORIGEN!L12)&lt;&gt;0,ORIGEN!L12,"")</f>
        <v/>
      </c>
    </row>
    <row r="10" spans="1:12">
      <c r="A10" s="2" t="str">
        <f>TEXT(ORIGEN!K13,"00")</f>
        <v>01</v>
      </c>
      <c r="B10" s="3" t="e">
        <f>IF( TRIM(ORIGEN!A13)&lt;&gt;0,  VLOOKUP( ORIGEN!A13, concepto,2,),"")</f>
        <v>#N/A</v>
      </c>
      <c r="C10" t="str">
        <f>IF(LEN(ORIGEN!B13)&lt;&gt;0,VLOOKUP(ORIGEN!B13,DOCIDE,2,),"")</f>
        <v/>
      </c>
      <c r="D10" t="str">
        <f>TRIM(SUBSTITUTE(ORIGEN!C13,"-",""))</f>
        <v/>
      </c>
      <c r="E10" s="15">
        <f>ORIGEN!D13</f>
        <v>0</v>
      </c>
      <c r="F10" s="15">
        <f>ORIGEN!E13</f>
        <v>0</v>
      </c>
      <c r="G10" s="1" t="str">
        <f>IF( LEN(ORIGEN!F13)&lt;&gt;0,TEXT(YEAR(ORIGEN!F13),"0000")&amp;TEXT(MONTH(ORIGEN!F13),"00")&amp;TEXT(DAY(ORIGEN!F13),"00"),"")</f>
        <v/>
      </c>
      <c r="H10" t="str">
        <f>IF( LEN(ORIGEN!G13)&lt;&gt;0,VLOOKUP(ORIGEN!G13,TIPODOC,2,),"")</f>
        <v/>
      </c>
      <c r="I10" t="str">
        <f>TRIM(ORIGEN!H13)</f>
        <v/>
      </c>
      <c r="J10" t="str">
        <f>IF(LEN(ORIGEN!I13)&lt;&gt;0,TEXT(ORIGEN!I13*100,"00000000000"),"")</f>
        <v/>
      </c>
      <c r="K10" s="25" t="str">
        <f>IF(LEN(ORIGEN!J13)&lt;&gt;0,TEXT(ORIGEN!J13*100,"00000000000"),"0")</f>
        <v>0</v>
      </c>
      <c r="L10" t="str">
        <f>IF(LEN(ORIGEN!L13)&lt;&gt;0,ORIGEN!L13,"")</f>
        <v/>
      </c>
    </row>
    <row r="11" spans="1:12">
      <c r="A11" s="2" t="str">
        <f>TEXT(ORIGEN!K14,"00")</f>
        <v>01</v>
      </c>
      <c r="B11" s="3" t="e">
        <f>IF( TRIM(ORIGEN!A14)&lt;&gt;0,  VLOOKUP( ORIGEN!A14, concepto,2,),"")</f>
        <v>#N/A</v>
      </c>
      <c r="C11" t="str">
        <f>IF(LEN(ORIGEN!B14)&lt;&gt;0,VLOOKUP(ORIGEN!B14,DOCIDE,2,),"")</f>
        <v/>
      </c>
      <c r="D11" t="str">
        <f>TRIM(SUBSTITUTE(ORIGEN!C14,"-",""))</f>
        <v/>
      </c>
      <c r="E11" s="15">
        <f>ORIGEN!D14</f>
        <v>0</v>
      </c>
      <c r="F11" s="15">
        <f>ORIGEN!E14</f>
        <v>0</v>
      </c>
      <c r="G11" s="1" t="str">
        <f>IF( LEN(ORIGEN!F14)&lt;&gt;0,TEXT(YEAR(ORIGEN!F14),"0000")&amp;TEXT(MONTH(ORIGEN!F14),"00")&amp;TEXT(DAY(ORIGEN!F14),"00"),"")</f>
        <v/>
      </c>
      <c r="H11" t="str">
        <f>IF( LEN(ORIGEN!G14)&lt;&gt;0,VLOOKUP(ORIGEN!G14,TIPODOC,2,),"")</f>
        <v/>
      </c>
      <c r="I11" t="str">
        <f>TRIM(ORIGEN!H14)</f>
        <v/>
      </c>
      <c r="J11" t="str">
        <f>IF(LEN(ORIGEN!I14)&lt;&gt;0,TEXT(ORIGEN!I14*100,"00000000000"),"")</f>
        <v/>
      </c>
      <c r="K11" s="25" t="str">
        <f>IF(LEN(ORIGEN!J14)&lt;&gt;0,TEXT(ORIGEN!J14*100,"00000000000"),"0")</f>
        <v>0</v>
      </c>
      <c r="L11" t="str">
        <f>IF(LEN(ORIGEN!L14)&lt;&gt;0,ORIGEN!L14,"")</f>
        <v/>
      </c>
    </row>
    <row r="12" spans="1:12">
      <c r="A12" s="2" t="str">
        <f>TEXT(ORIGEN!K15,"00")</f>
        <v>01</v>
      </c>
      <c r="B12" s="3" t="e">
        <f>IF( TRIM(ORIGEN!A15)&lt;&gt;0,  VLOOKUP( ORIGEN!A15, concepto,2,),"")</f>
        <v>#N/A</v>
      </c>
      <c r="C12" t="str">
        <f>IF(LEN(ORIGEN!B15)&lt;&gt;0,VLOOKUP(ORIGEN!B15,DOCIDE,2,),"")</f>
        <v/>
      </c>
      <c r="D12" t="str">
        <f>TRIM(SUBSTITUTE(ORIGEN!C15,"-",""))</f>
        <v/>
      </c>
      <c r="E12" s="15">
        <f>ORIGEN!D15</f>
        <v>0</v>
      </c>
      <c r="F12" s="15">
        <f>ORIGEN!E15</f>
        <v>0</v>
      </c>
      <c r="G12" s="1" t="str">
        <f>IF( LEN(ORIGEN!F15)&lt;&gt;0,TEXT(YEAR(ORIGEN!F15),"0000")&amp;TEXT(MONTH(ORIGEN!F15),"00")&amp;TEXT(DAY(ORIGEN!F15),"00"),"")</f>
        <v/>
      </c>
      <c r="H12" t="str">
        <f>IF( LEN(ORIGEN!G15)&lt;&gt;0,VLOOKUP(ORIGEN!G15,TIPODOC,2,),"")</f>
        <v/>
      </c>
      <c r="I12" t="str">
        <f>TRIM(ORIGEN!H15)</f>
        <v/>
      </c>
      <c r="J12" t="str">
        <f>IF(LEN(ORIGEN!I15)&lt;&gt;0,TEXT(ORIGEN!I15*100,"00000000000"),"")</f>
        <v/>
      </c>
      <c r="K12" s="25" t="str">
        <f>IF(LEN(ORIGEN!J15)&lt;&gt;0,TEXT(ORIGEN!J15*100,"00000000000"),"0")</f>
        <v>0</v>
      </c>
      <c r="L12" t="str">
        <f>IF(LEN(ORIGEN!L15)&lt;&gt;0,ORIGEN!L15,"")</f>
        <v/>
      </c>
    </row>
    <row r="13" spans="1:12">
      <c r="A13" s="2" t="str">
        <f>TEXT(ORIGEN!K16,"00")</f>
        <v>01</v>
      </c>
      <c r="B13" s="3" t="e">
        <f>IF( TRIM(ORIGEN!A16)&lt;&gt;0,  VLOOKUP( ORIGEN!A16, concepto,2,),"")</f>
        <v>#N/A</v>
      </c>
      <c r="C13" t="str">
        <f>IF(LEN(ORIGEN!B16)&lt;&gt;0,VLOOKUP(ORIGEN!B16,DOCIDE,2,),"")</f>
        <v/>
      </c>
      <c r="D13" t="str">
        <f>TRIM(SUBSTITUTE(ORIGEN!C16,"-",""))</f>
        <v/>
      </c>
      <c r="E13" s="15">
        <f>ORIGEN!D16</f>
        <v>0</v>
      </c>
      <c r="F13" s="15">
        <f>ORIGEN!E16</f>
        <v>0</v>
      </c>
      <c r="G13" s="1" t="str">
        <f>IF( LEN(ORIGEN!F16)&lt;&gt;0,TEXT(YEAR(ORIGEN!F16),"0000")&amp;TEXT(MONTH(ORIGEN!F16),"00")&amp;TEXT(DAY(ORIGEN!F16),"00"),"")</f>
        <v/>
      </c>
      <c r="H13" t="str">
        <f>IF( LEN(ORIGEN!G16)&lt;&gt;0,VLOOKUP(ORIGEN!G16,TIPODOC,2,),"")</f>
        <v/>
      </c>
      <c r="I13" t="str">
        <f>TRIM(ORIGEN!H16)</f>
        <v/>
      </c>
      <c r="J13" t="str">
        <f>IF(LEN(ORIGEN!I16)&lt;&gt;0,TEXT(ORIGEN!I16*100,"00000000000"),"")</f>
        <v/>
      </c>
      <c r="K13" s="25" t="str">
        <f>IF(LEN(ORIGEN!J16)&lt;&gt;0,TEXT(ORIGEN!J16*100,"00000000000"),"0")</f>
        <v>0</v>
      </c>
      <c r="L13" t="str">
        <f>IF(LEN(ORIGEN!L16)&lt;&gt;0,ORIGEN!L16,"")</f>
        <v/>
      </c>
    </row>
    <row r="14" spans="1:12">
      <c r="A14" s="2" t="str">
        <f>TEXT(ORIGEN!K17,"00")</f>
        <v>01</v>
      </c>
      <c r="B14" s="3" t="e">
        <f>IF( TRIM(ORIGEN!A17)&lt;&gt;0,  VLOOKUP( ORIGEN!A17, concepto,2,),"")</f>
        <v>#N/A</v>
      </c>
      <c r="C14" t="str">
        <f>IF(LEN(ORIGEN!B17)&lt;&gt;0,VLOOKUP(ORIGEN!B17,DOCIDE,2,),"")</f>
        <v/>
      </c>
      <c r="D14" t="str">
        <f>TRIM(SUBSTITUTE(ORIGEN!C17,"-",""))</f>
        <v/>
      </c>
      <c r="E14" s="15">
        <f>ORIGEN!D17</f>
        <v>0</v>
      </c>
      <c r="F14" s="15">
        <f>ORIGEN!E17</f>
        <v>0</v>
      </c>
      <c r="G14" s="1" t="str">
        <f>IF( LEN(ORIGEN!F17)&lt;&gt;0,TEXT(YEAR(ORIGEN!F17),"0000")&amp;TEXT(MONTH(ORIGEN!F17),"00")&amp;TEXT(DAY(ORIGEN!F17),"00"),"")</f>
        <v/>
      </c>
      <c r="H14" t="str">
        <f>IF( LEN(ORIGEN!G17)&lt;&gt;0,VLOOKUP(ORIGEN!G17,TIPODOC,2,),"")</f>
        <v/>
      </c>
      <c r="I14" t="str">
        <f>TRIM(ORIGEN!H17)</f>
        <v/>
      </c>
      <c r="J14" t="str">
        <f>IF(LEN(ORIGEN!I17)&lt;&gt;0,TEXT(ORIGEN!I17*100,"00000000000"),"")</f>
        <v/>
      </c>
      <c r="K14" s="25" t="str">
        <f>IF(LEN(ORIGEN!J17)&lt;&gt;0,TEXT(ORIGEN!J17*100,"00000000000"),"0")</f>
        <v>0</v>
      </c>
      <c r="L14" t="str">
        <f>IF(LEN(ORIGEN!L17)&lt;&gt;0,ORIGEN!L17,"")</f>
        <v/>
      </c>
    </row>
    <row r="15" spans="1:12">
      <c r="A15" s="2" t="str">
        <f>TEXT(ORIGEN!K18,"00")</f>
        <v>01</v>
      </c>
      <c r="B15" s="3" t="e">
        <f>IF( TRIM(ORIGEN!A18)&lt;&gt;0,  VLOOKUP( ORIGEN!A18, concepto,2,),"")</f>
        <v>#N/A</v>
      </c>
      <c r="C15" t="str">
        <f>IF(LEN(ORIGEN!B18)&lt;&gt;0,VLOOKUP(ORIGEN!B18,DOCIDE,2,),"")</f>
        <v/>
      </c>
      <c r="D15" t="str">
        <f>TRIM(SUBSTITUTE(ORIGEN!C18,"-",""))</f>
        <v/>
      </c>
      <c r="E15" s="15">
        <f>ORIGEN!D18</f>
        <v>0</v>
      </c>
      <c r="F15" s="15">
        <f>ORIGEN!E18</f>
        <v>0</v>
      </c>
      <c r="G15" s="1" t="str">
        <f>IF( LEN(ORIGEN!F18)&lt;&gt;0,TEXT(YEAR(ORIGEN!F18),"0000")&amp;TEXT(MONTH(ORIGEN!F18),"00")&amp;TEXT(DAY(ORIGEN!F18),"00"),"")</f>
        <v/>
      </c>
      <c r="H15" t="str">
        <f>IF( LEN(ORIGEN!G18)&lt;&gt;0,VLOOKUP(ORIGEN!G18,TIPODOC,2,),"")</f>
        <v/>
      </c>
      <c r="I15" t="str">
        <f>TRIM(ORIGEN!H18)</f>
        <v/>
      </c>
      <c r="J15" t="str">
        <f>IF(LEN(ORIGEN!I18)&lt;&gt;0,TEXT(ORIGEN!I18*100,"00000000000"),"")</f>
        <v/>
      </c>
      <c r="K15" s="25" t="str">
        <f>IF(LEN(ORIGEN!J18)&lt;&gt;0,TEXT(ORIGEN!J18*100,"00000000000"),"0")</f>
        <v>0</v>
      </c>
      <c r="L15" t="str">
        <f>IF(LEN(ORIGEN!L18)&lt;&gt;0,ORIGEN!L18,"")</f>
        <v/>
      </c>
    </row>
    <row r="16" spans="1:12">
      <c r="A16" s="2" t="str">
        <f>TEXT(ORIGEN!K19,"00")</f>
        <v>01</v>
      </c>
      <c r="B16" s="3" t="e">
        <f>IF( TRIM(ORIGEN!A19)&lt;&gt;0,  VLOOKUP( ORIGEN!A19, concepto,2,),"")</f>
        <v>#N/A</v>
      </c>
      <c r="C16" t="str">
        <f>IF(LEN(ORIGEN!B19)&lt;&gt;0,VLOOKUP(ORIGEN!B19,DOCIDE,2,),"")</f>
        <v/>
      </c>
      <c r="D16" t="str">
        <f>TRIM(SUBSTITUTE(ORIGEN!C19,"-",""))</f>
        <v/>
      </c>
      <c r="E16" s="15">
        <f>ORIGEN!D19</f>
        <v>0</v>
      </c>
      <c r="F16" s="15">
        <f>ORIGEN!E19</f>
        <v>0</v>
      </c>
      <c r="G16" s="1" t="str">
        <f>IF( LEN(ORIGEN!F19)&lt;&gt;0,TEXT(YEAR(ORIGEN!F19),"0000")&amp;TEXT(MONTH(ORIGEN!F19),"00")&amp;TEXT(DAY(ORIGEN!F19),"00"),"")</f>
        <v/>
      </c>
      <c r="H16" t="str">
        <f>IF( LEN(ORIGEN!G19)&lt;&gt;0,VLOOKUP(ORIGEN!G19,TIPODOC,2,),"")</f>
        <v/>
      </c>
      <c r="I16" t="str">
        <f>TRIM(ORIGEN!H19)</f>
        <v/>
      </c>
      <c r="J16" t="str">
        <f>IF(LEN(ORIGEN!I19)&lt;&gt;0,TEXT(ORIGEN!I19*100,"00000000000"),"")</f>
        <v/>
      </c>
      <c r="K16" s="25" t="str">
        <f>IF(LEN(ORIGEN!J19)&lt;&gt;0,TEXT(ORIGEN!J19*100,"00000000000"),"0")</f>
        <v>0</v>
      </c>
      <c r="L16" t="str">
        <f>IF(LEN(ORIGEN!L19)&lt;&gt;0,ORIGEN!L19,"")</f>
        <v/>
      </c>
    </row>
    <row r="17" spans="1:12">
      <c r="A17" s="2" t="str">
        <f>TEXT(ORIGEN!K20,"00")</f>
        <v>01</v>
      </c>
      <c r="B17" s="3" t="e">
        <f>IF( TRIM(ORIGEN!A20)&lt;&gt;0,  VLOOKUP( ORIGEN!A20, concepto,2,),"")</f>
        <v>#N/A</v>
      </c>
      <c r="C17" t="str">
        <f>IF(LEN(ORIGEN!B20)&lt;&gt;0,VLOOKUP(ORIGEN!B20,DOCIDE,2,),"")</f>
        <v/>
      </c>
      <c r="D17" t="str">
        <f>TRIM(SUBSTITUTE(ORIGEN!C20,"-",""))</f>
        <v/>
      </c>
      <c r="E17" s="15">
        <f>ORIGEN!D20</f>
        <v>0</v>
      </c>
      <c r="F17" s="15">
        <f>ORIGEN!E20</f>
        <v>0</v>
      </c>
      <c r="G17" s="1" t="str">
        <f>IF( LEN(ORIGEN!F20)&lt;&gt;0,TEXT(YEAR(ORIGEN!F20),"0000")&amp;TEXT(MONTH(ORIGEN!F20),"00")&amp;TEXT(DAY(ORIGEN!F20),"00"),"")</f>
        <v/>
      </c>
      <c r="H17" t="str">
        <f>IF( LEN(ORIGEN!G20)&lt;&gt;0,VLOOKUP(ORIGEN!G20,TIPODOC,2,),"")</f>
        <v/>
      </c>
      <c r="I17" t="str">
        <f>TRIM(ORIGEN!H20)</f>
        <v/>
      </c>
      <c r="J17" t="str">
        <f>IF(LEN(ORIGEN!I20)&lt;&gt;0,TEXT(ORIGEN!I20*100,"00000000000"),"")</f>
        <v/>
      </c>
      <c r="K17" s="25" t="str">
        <f>IF(LEN(ORIGEN!J20)&lt;&gt;0,TEXT(ORIGEN!J20*100,"00000000000"),"0")</f>
        <v>0</v>
      </c>
      <c r="L17" t="str">
        <f>IF(LEN(ORIGEN!L20)&lt;&gt;0,ORIGEN!L20,"")</f>
        <v/>
      </c>
    </row>
    <row r="18" spans="1:12">
      <c r="A18" s="2" t="str">
        <f>TEXT(ORIGEN!K21,"00")</f>
        <v>01</v>
      </c>
      <c r="B18" s="3" t="e">
        <f>IF( TRIM(ORIGEN!A21)&lt;&gt;0,  VLOOKUP( ORIGEN!A21, concepto,2,),"")</f>
        <v>#N/A</v>
      </c>
      <c r="C18" t="str">
        <f>IF(LEN(ORIGEN!B21)&lt;&gt;0,VLOOKUP(ORIGEN!B21,DOCIDE,2,),"")</f>
        <v/>
      </c>
      <c r="D18" t="str">
        <f>TRIM(SUBSTITUTE(ORIGEN!C21,"-",""))</f>
        <v/>
      </c>
      <c r="E18" s="15">
        <f>ORIGEN!D21</f>
        <v>0</v>
      </c>
      <c r="F18" s="15">
        <f>ORIGEN!E21</f>
        <v>0</v>
      </c>
      <c r="G18" s="1" t="str">
        <f>IF( LEN(ORIGEN!F21)&lt;&gt;0,TEXT(YEAR(ORIGEN!F21),"0000")&amp;TEXT(MONTH(ORIGEN!F21),"00")&amp;TEXT(DAY(ORIGEN!F21),"00"),"")</f>
        <v/>
      </c>
      <c r="H18" t="str">
        <f>IF( LEN(ORIGEN!G21)&lt;&gt;0,VLOOKUP(ORIGEN!G21,TIPODOC,2,),"")</f>
        <v/>
      </c>
      <c r="I18" t="str">
        <f>TRIM(ORIGEN!H21)</f>
        <v/>
      </c>
      <c r="J18" t="str">
        <f>IF(LEN(ORIGEN!I21)&lt;&gt;0,TEXT(ORIGEN!I21*100,"00000000000"),"")</f>
        <v/>
      </c>
      <c r="K18" s="25" t="str">
        <f>IF(LEN(ORIGEN!J21)&lt;&gt;0,TEXT(ORIGEN!J21*100,"00000000000"),"0")</f>
        <v>0</v>
      </c>
      <c r="L18" t="str">
        <f>IF(LEN(ORIGEN!L21)&lt;&gt;0,ORIGEN!L21,"")</f>
        <v/>
      </c>
    </row>
    <row r="19" spans="1:12">
      <c r="A19" s="2" t="str">
        <f>TEXT(ORIGEN!K22,"00")</f>
        <v>01</v>
      </c>
      <c r="B19" s="3" t="e">
        <f>IF( TRIM(ORIGEN!A22)&lt;&gt;0,  VLOOKUP( ORIGEN!A22, concepto,2,),"")</f>
        <v>#N/A</v>
      </c>
      <c r="C19" t="str">
        <f>IF(LEN(ORIGEN!B22)&lt;&gt;0,VLOOKUP(ORIGEN!B22,DOCIDE,2,),"")</f>
        <v/>
      </c>
      <c r="D19" t="str">
        <f>TRIM(SUBSTITUTE(ORIGEN!C22,"-",""))</f>
        <v/>
      </c>
      <c r="E19" s="15">
        <f>ORIGEN!D22</f>
        <v>0</v>
      </c>
      <c r="F19" s="15">
        <f>ORIGEN!E22</f>
        <v>0</v>
      </c>
      <c r="G19" s="1" t="str">
        <f>IF( LEN(ORIGEN!F22)&lt;&gt;0,TEXT(YEAR(ORIGEN!F22),"0000")&amp;TEXT(MONTH(ORIGEN!F22),"00")&amp;TEXT(DAY(ORIGEN!F22),"00"),"")</f>
        <v/>
      </c>
      <c r="H19" t="str">
        <f>IF( LEN(ORIGEN!G22)&lt;&gt;0,VLOOKUP(ORIGEN!G22,TIPODOC,2,),"")</f>
        <v/>
      </c>
      <c r="I19" t="str">
        <f>TRIM(ORIGEN!H22)</f>
        <v/>
      </c>
      <c r="J19" t="str">
        <f>IF(LEN(ORIGEN!I22)&lt;&gt;0,TEXT(ORIGEN!I22*100,"00000000000"),"")</f>
        <v/>
      </c>
      <c r="K19" s="25" t="str">
        <f>IF(LEN(ORIGEN!J22)&lt;&gt;0,TEXT(ORIGEN!J22*100,"00000000000"),"0")</f>
        <v>0</v>
      </c>
      <c r="L19" t="str">
        <f>IF(LEN(ORIGEN!L22)&lt;&gt;0,ORIGEN!L22,"")</f>
        <v/>
      </c>
    </row>
    <row r="20" spans="1:12">
      <c r="A20" s="2" t="str">
        <f>TEXT(ORIGEN!K23,"00")</f>
        <v>00</v>
      </c>
      <c r="B20" s="3" t="e">
        <f>IF( TRIM(ORIGEN!A23)&lt;&gt;0,  VLOOKUP( ORIGEN!A23, concepto,2,),"")</f>
        <v>#N/A</v>
      </c>
      <c r="C20" t="str">
        <f>IF(LEN(ORIGEN!B23)&lt;&gt;0,VLOOKUP(ORIGEN!B23,DOCIDE,2,),"")</f>
        <v/>
      </c>
      <c r="D20" t="str">
        <f>TRIM(SUBSTITUTE(ORIGEN!C23,"-",""))</f>
        <v/>
      </c>
      <c r="E20" s="15">
        <f>ORIGEN!D23</f>
        <v>0</v>
      </c>
      <c r="F20" s="15">
        <f>ORIGEN!E23</f>
        <v>0</v>
      </c>
      <c r="G20" s="1" t="str">
        <f>IF( LEN(ORIGEN!F23)&lt;&gt;0,TEXT(YEAR(ORIGEN!F23),"0000")&amp;TEXT(MONTH(ORIGEN!F23),"00")&amp;TEXT(DAY(ORIGEN!F23),"00"),"")</f>
        <v/>
      </c>
      <c r="H20" t="str">
        <f>IF( LEN(ORIGEN!G23)&lt;&gt;0,VLOOKUP(ORIGEN!G23,TIPODOC,2,),"")</f>
        <v/>
      </c>
      <c r="I20" t="str">
        <f>TRIM(ORIGEN!H23)</f>
        <v/>
      </c>
      <c r="J20" t="str">
        <f>IF(LEN(ORIGEN!I23)&lt;&gt;0,TEXT(ORIGEN!I23*100,"00000000000"),"")</f>
        <v/>
      </c>
      <c r="K20" s="25" t="str">
        <f>IF(LEN(ORIGEN!J23)&lt;&gt;0,TEXT(ORIGEN!J23*100,"00000000000"),"0")</f>
        <v>0</v>
      </c>
      <c r="L20" t="str">
        <f>IF(LEN(ORIGEN!L23)&lt;&gt;0,ORIGEN!L23,"")</f>
        <v/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22"/>
  <sheetViews>
    <sheetView workbookViewId="0">
      <selection activeCell="E8" sqref="E8"/>
    </sheetView>
  </sheetViews>
  <sheetFormatPr baseColWidth="10" defaultRowHeight="15"/>
  <cols>
    <col min="3" max="3" width="17.28515625" style="15" bestFit="1" customWidth="1"/>
    <col min="4" max="5" width="17.28515625" style="15" customWidth="1"/>
    <col min="6" max="6" width="11.42578125" style="1"/>
    <col min="7" max="7" width="33.42578125" bestFit="1" customWidth="1"/>
    <col min="14" max="14" width="21.5703125" bestFit="1" customWidth="1"/>
    <col min="16" max="16" width="24.140625" bestFit="1" customWidth="1"/>
  </cols>
  <sheetData>
    <row r="2" spans="1:17" ht="15.75" thickBot="1"/>
    <row r="3" spans="1:17" ht="15.75" thickBot="1">
      <c r="A3" s="8" t="s">
        <v>17</v>
      </c>
      <c r="B3" s="8" t="s">
        <v>0</v>
      </c>
      <c r="C3" s="12" t="s">
        <v>1</v>
      </c>
      <c r="D3" s="12" t="s">
        <v>18</v>
      </c>
      <c r="E3" s="12" t="s">
        <v>19</v>
      </c>
      <c r="F3" s="10" t="s">
        <v>2</v>
      </c>
      <c r="G3" s="9" t="s">
        <v>3</v>
      </c>
      <c r="H3" s="9" t="s">
        <v>4</v>
      </c>
      <c r="I3" s="9" t="s">
        <v>6</v>
      </c>
      <c r="J3" s="9" t="s">
        <v>5</v>
      </c>
      <c r="K3" s="9" t="s">
        <v>12</v>
      </c>
      <c r="L3" s="11" t="s">
        <v>7</v>
      </c>
      <c r="N3" s="26" t="s">
        <v>0</v>
      </c>
      <c r="O3" s="26"/>
      <c r="P3" s="26" t="s">
        <v>3</v>
      </c>
      <c r="Q3" s="26"/>
    </row>
    <row r="4" spans="1:17">
      <c r="A4" s="6" t="s">
        <v>24</v>
      </c>
      <c r="B4" s="6" t="s">
        <v>8</v>
      </c>
      <c r="C4" s="13" t="s">
        <v>11</v>
      </c>
      <c r="D4" s="13" t="s">
        <v>27</v>
      </c>
      <c r="E4" s="13" t="s">
        <v>28</v>
      </c>
      <c r="F4" s="7">
        <v>43480</v>
      </c>
      <c r="G4" s="6" t="s">
        <v>10</v>
      </c>
      <c r="H4" s="6">
        <v>123</v>
      </c>
      <c r="I4" s="6">
        <v>100</v>
      </c>
      <c r="J4" s="6">
        <v>13</v>
      </c>
      <c r="K4" s="6" t="str">
        <f>TEXT(MONTH(F4),"00")</f>
        <v>01</v>
      </c>
      <c r="L4" s="6">
        <v>2019</v>
      </c>
      <c r="N4" s="16" t="s">
        <v>8</v>
      </c>
      <c r="O4" s="17">
        <v>1</v>
      </c>
      <c r="P4" s="19" t="s">
        <v>20</v>
      </c>
      <c r="Q4" s="17">
        <v>1</v>
      </c>
    </row>
    <row r="5" spans="1:17">
      <c r="A5" s="6" t="s">
        <v>25</v>
      </c>
      <c r="B5" s="6" t="s">
        <v>13</v>
      </c>
      <c r="C5" s="14" t="s">
        <v>70</v>
      </c>
      <c r="D5" s="14" t="s">
        <v>66</v>
      </c>
      <c r="E5" s="14" t="s">
        <v>67</v>
      </c>
      <c r="F5" s="5">
        <v>43517</v>
      </c>
      <c r="G5" s="6" t="s">
        <v>21</v>
      </c>
      <c r="H5" s="4">
        <v>201</v>
      </c>
      <c r="I5" s="4">
        <v>200</v>
      </c>
      <c r="J5" s="4">
        <v>4</v>
      </c>
      <c r="K5" s="6" t="str">
        <f>TEXT(MONTH(F5),"00")</f>
        <v>02</v>
      </c>
      <c r="L5" s="4">
        <v>2019</v>
      </c>
      <c r="N5" s="16" t="s">
        <v>9</v>
      </c>
      <c r="O5" s="17">
        <v>2</v>
      </c>
      <c r="P5" s="19" t="s">
        <v>21</v>
      </c>
      <c r="Q5" s="17">
        <v>2</v>
      </c>
    </row>
    <row r="6" spans="1:17">
      <c r="A6" s="6" t="s">
        <v>26</v>
      </c>
      <c r="B6" s="6" t="s">
        <v>14</v>
      </c>
      <c r="C6" s="14" t="s">
        <v>65</v>
      </c>
      <c r="D6" s="14" t="s">
        <v>68</v>
      </c>
      <c r="E6" s="14" t="s">
        <v>69</v>
      </c>
      <c r="F6" s="5">
        <v>43555</v>
      </c>
      <c r="G6" s="6" t="s">
        <v>10</v>
      </c>
      <c r="H6" s="4">
        <v>301</v>
      </c>
      <c r="I6" s="4">
        <v>300</v>
      </c>
      <c r="J6" s="4">
        <v>0</v>
      </c>
      <c r="K6" s="6" t="str">
        <f>TEXT(MONTH(F6),"00")</f>
        <v>03</v>
      </c>
      <c r="L6" s="4">
        <v>2019</v>
      </c>
      <c r="N6" s="16" t="s">
        <v>13</v>
      </c>
      <c r="O6" s="17">
        <v>3</v>
      </c>
      <c r="P6" s="19" t="s">
        <v>10</v>
      </c>
      <c r="Q6" s="17">
        <v>3</v>
      </c>
    </row>
    <row r="7" spans="1:17">
      <c r="A7" s="6"/>
      <c r="B7" s="6"/>
      <c r="C7" s="14"/>
      <c r="D7" s="14"/>
      <c r="E7" s="14"/>
      <c r="F7" s="5"/>
      <c r="G7" s="6"/>
      <c r="H7" s="4"/>
      <c r="I7" s="4"/>
      <c r="J7" s="4"/>
      <c r="K7" s="6" t="str">
        <f t="shared" ref="K7:K22" si="0">TEXT(MONTH(F7),"00")</f>
        <v>01</v>
      </c>
      <c r="L7" s="4"/>
      <c r="N7" s="16" t="s">
        <v>14</v>
      </c>
      <c r="O7" s="17">
        <v>4</v>
      </c>
      <c r="P7" s="19" t="s">
        <v>22</v>
      </c>
      <c r="Q7" s="17">
        <v>4</v>
      </c>
    </row>
    <row r="8" spans="1:17">
      <c r="A8" s="6"/>
      <c r="B8" s="6"/>
      <c r="C8" s="14"/>
      <c r="D8" s="14"/>
      <c r="E8" s="14"/>
      <c r="F8" s="5"/>
      <c r="G8" s="6"/>
      <c r="H8" s="4"/>
      <c r="I8" s="4"/>
      <c r="J8" s="4"/>
      <c r="K8" s="6" t="str">
        <f t="shared" si="0"/>
        <v>01</v>
      </c>
      <c r="L8" s="4"/>
      <c r="N8" s="16" t="s">
        <v>15</v>
      </c>
      <c r="O8" s="17">
        <v>5</v>
      </c>
      <c r="P8" s="18"/>
      <c r="Q8" s="18"/>
    </row>
    <row r="9" spans="1:17">
      <c r="A9" s="6"/>
      <c r="B9" s="6"/>
      <c r="C9" s="14"/>
      <c r="D9" s="14"/>
      <c r="E9" s="14"/>
      <c r="F9" s="5"/>
      <c r="G9" s="6"/>
      <c r="H9" s="4"/>
      <c r="I9" s="4"/>
      <c r="J9" s="4"/>
      <c r="K9" s="6" t="str">
        <f t="shared" si="0"/>
        <v>01</v>
      </c>
      <c r="L9" s="4"/>
      <c r="N9" s="16" t="s">
        <v>16</v>
      </c>
      <c r="O9" s="17">
        <v>6</v>
      </c>
      <c r="P9" s="18"/>
      <c r="Q9" s="18"/>
    </row>
    <row r="10" spans="1:17">
      <c r="A10" s="6"/>
      <c r="B10" s="6"/>
      <c r="C10" s="14"/>
      <c r="D10" s="14"/>
      <c r="E10" s="14"/>
      <c r="F10" s="5"/>
      <c r="G10" s="6"/>
      <c r="H10" s="4"/>
      <c r="I10" s="4"/>
      <c r="J10" s="4"/>
      <c r="K10" s="6" t="str">
        <f t="shared" si="0"/>
        <v>01</v>
      </c>
      <c r="L10" s="4"/>
    </row>
    <row r="11" spans="1:17">
      <c r="A11" s="6"/>
      <c r="B11" s="6"/>
      <c r="C11" s="14"/>
      <c r="D11" s="14"/>
      <c r="E11" s="14"/>
      <c r="F11" s="5"/>
      <c r="G11" s="6"/>
      <c r="H11" s="4"/>
      <c r="I11" s="4"/>
      <c r="J11" s="4"/>
      <c r="K11" s="6" t="str">
        <f t="shared" si="0"/>
        <v>01</v>
      </c>
      <c r="L11" s="4"/>
      <c r="N11" s="27" t="s">
        <v>23</v>
      </c>
      <c r="O11" s="27"/>
    </row>
    <row r="12" spans="1:17">
      <c r="A12" s="6"/>
      <c r="B12" s="6"/>
      <c r="C12" s="14"/>
      <c r="D12" s="14"/>
      <c r="E12" s="14"/>
      <c r="F12" s="5"/>
      <c r="G12" s="6"/>
      <c r="H12" s="4"/>
      <c r="I12" s="4"/>
      <c r="J12" s="4"/>
      <c r="K12" s="6" t="str">
        <f t="shared" si="0"/>
        <v>01</v>
      </c>
      <c r="L12" s="4"/>
      <c r="N12" s="20" t="s">
        <v>24</v>
      </c>
      <c r="O12" s="21">
        <v>1</v>
      </c>
    </row>
    <row r="13" spans="1:17">
      <c r="A13" s="6"/>
      <c r="B13" s="6"/>
      <c r="C13" s="14"/>
      <c r="D13" s="14"/>
      <c r="E13" s="14"/>
      <c r="F13" s="5"/>
      <c r="G13" s="6"/>
      <c r="H13" s="4"/>
      <c r="I13" s="4"/>
      <c r="J13" s="4"/>
      <c r="K13" s="6" t="str">
        <f t="shared" si="0"/>
        <v>01</v>
      </c>
      <c r="L13" s="4"/>
      <c r="N13" s="20" t="s">
        <v>25</v>
      </c>
      <c r="O13" s="21">
        <v>2</v>
      </c>
    </row>
    <row r="14" spans="1:17">
      <c r="A14" s="6"/>
      <c r="B14" s="6"/>
      <c r="C14" s="14"/>
      <c r="D14" s="14"/>
      <c r="E14" s="14"/>
      <c r="F14" s="5"/>
      <c r="G14" s="6"/>
      <c r="H14" s="4"/>
      <c r="I14" s="4"/>
      <c r="J14" s="4"/>
      <c r="K14" s="6" t="str">
        <f t="shared" si="0"/>
        <v>01</v>
      </c>
      <c r="L14" s="4"/>
      <c r="N14" s="20" t="s">
        <v>26</v>
      </c>
      <c r="O14" s="21">
        <v>3</v>
      </c>
    </row>
    <row r="15" spans="1:17">
      <c r="A15" s="6"/>
      <c r="B15" s="6"/>
      <c r="C15" s="14"/>
      <c r="D15" s="14"/>
      <c r="E15" s="14"/>
      <c r="F15" s="5"/>
      <c r="G15" s="6"/>
      <c r="H15" s="4"/>
      <c r="I15" s="4"/>
      <c r="J15" s="4"/>
      <c r="K15" s="6" t="str">
        <f t="shared" si="0"/>
        <v>01</v>
      </c>
      <c r="L15" s="4"/>
    </row>
    <row r="16" spans="1:17">
      <c r="A16" s="6"/>
      <c r="B16" s="6"/>
      <c r="C16" s="14"/>
      <c r="D16" s="14"/>
      <c r="E16" s="14"/>
      <c r="F16" s="5"/>
      <c r="G16" s="6"/>
      <c r="H16" s="4"/>
      <c r="I16" s="4"/>
      <c r="J16" s="4"/>
      <c r="K16" s="6" t="str">
        <f t="shared" si="0"/>
        <v>01</v>
      </c>
      <c r="L16" s="4"/>
    </row>
    <row r="17" spans="1:12">
      <c r="A17" s="6"/>
      <c r="B17" s="6"/>
      <c r="C17" s="14"/>
      <c r="D17" s="14"/>
      <c r="E17" s="14"/>
      <c r="F17" s="5"/>
      <c r="G17" s="6"/>
      <c r="H17" s="4"/>
      <c r="I17" s="4"/>
      <c r="J17" s="4"/>
      <c r="K17" s="6" t="str">
        <f t="shared" si="0"/>
        <v>01</v>
      </c>
      <c r="L17" s="4"/>
    </row>
    <row r="18" spans="1:12">
      <c r="A18" s="6"/>
      <c r="B18" s="6"/>
      <c r="C18" s="14"/>
      <c r="D18" s="14"/>
      <c r="E18" s="14"/>
      <c r="F18" s="5"/>
      <c r="G18" s="6"/>
      <c r="H18" s="4"/>
      <c r="I18" s="4"/>
      <c r="J18" s="4"/>
      <c r="K18" s="6" t="str">
        <f t="shared" si="0"/>
        <v>01</v>
      </c>
      <c r="L18" s="4"/>
    </row>
    <row r="19" spans="1:12">
      <c r="A19" s="6"/>
      <c r="B19" s="6"/>
      <c r="C19" s="14"/>
      <c r="D19" s="14"/>
      <c r="E19" s="14"/>
      <c r="F19" s="5"/>
      <c r="G19" s="6"/>
      <c r="H19" s="4"/>
      <c r="I19" s="4"/>
      <c r="J19" s="4"/>
      <c r="K19" s="6" t="str">
        <f t="shared" si="0"/>
        <v>01</v>
      </c>
      <c r="L19" s="4"/>
    </row>
    <row r="20" spans="1:12">
      <c r="A20" s="6"/>
      <c r="B20" s="6"/>
      <c r="C20" s="14"/>
      <c r="D20" s="14"/>
      <c r="E20" s="14"/>
      <c r="F20" s="5"/>
      <c r="G20" s="6"/>
      <c r="H20" s="4"/>
      <c r="I20" s="4"/>
      <c r="J20" s="4"/>
      <c r="K20" s="6" t="str">
        <f t="shared" si="0"/>
        <v>01</v>
      </c>
      <c r="L20" s="4"/>
    </row>
    <row r="21" spans="1:12">
      <c r="A21" s="6"/>
      <c r="B21" s="6"/>
      <c r="C21" s="14"/>
      <c r="D21" s="14"/>
      <c r="E21" s="14"/>
      <c r="F21" s="5"/>
      <c r="G21" s="6"/>
      <c r="H21" s="4"/>
      <c r="I21" s="4"/>
      <c r="J21" s="4"/>
      <c r="K21" s="6" t="str">
        <f t="shared" si="0"/>
        <v>01</v>
      </c>
      <c r="L21" s="4"/>
    </row>
    <row r="22" spans="1:12">
      <c r="A22" s="6"/>
      <c r="B22" s="6"/>
      <c r="C22" s="14"/>
      <c r="D22" s="14"/>
      <c r="E22" s="14"/>
      <c r="F22" s="5"/>
      <c r="G22" s="6"/>
      <c r="H22" s="4"/>
      <c r="I22" s="4"/>
      <c r="J22" s="4"/>
      <c r="K22" s="6" t="str">
        <f t="shared" si="0"/>
        <v>01</v>
      </c>
      <c r="L22" s="4"/>
    </row>
  </sheetData>
  <mergeCells count="3">
    <mergeCell ref="N3:O3"/>
    <mergeCell ref="P3:Q3"/>
    <mergeCell ref="N11:O11"/>
  </mergeCells>
  <dataValidations count="6">
    <dataValidation type="textLength" allowBlank="1" showInputMessage="1" showErrorMessage="1" sqref="C4:E4">
      <formula1>1</formula1>
      <formula2>17</formula2>
    </dataValidation>
    <dataValidation type="custom" allowBlank="1" showInputMessage="1" showErrorMessage="1" sqref="J5">
      <formula1>I5*0.13</formula1>
    </dataValidation>
    <dataValidation type="date" allowBlank="1" showInputMessage="1" showErrorMessage="1" sqref="F4:F22">
      <formula1>36892</formula1>
      <formula2>72716</formula2>
    </dataValidation>
    <dataValidation type="list" allowBlank="1" showInputMessage="1" showErrorMessage="1" sqref="A4:A22">
      <formula1>$N$12:$N$14</formula1>
    </dataValidation>
    <dataValidation type="list" allowBlank="1" showInputMessage="1" showErrorMessage="1" sqref="B4:B22">
      <formula1>$N$4:$N$9</formula1>
    </dataValidation>
    <dataValidation type="list" allowBlank="1" showInputMessage="1" showErrorMessage="1" sqref="G4:G22">
      <formula1>$P$4:$P$7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8"/>
  <sheetViews>
    <sheetView workbookViewId="0">
      <selection activeCell="A4" sqref="A4"/>
    </sheetView>
  </sheetViews>
  <sheetFormatPr baseColWidth="10" defaultRowHeight="15"/>
  <cols>
    <col min="1" max="1" width="11.28515625" bestFit="1" customWidth="1"/>
    <col min="2" max="2" width="8.7109375" bestFit="1" customWidth="1"/>
    <col min="3" max="3" width="60.42578125" customWidth="1"/>
  </cols>
  <sheetData>
    <row r="2" spans="1:4">
      <c r="A2" s="28" t="s">
        <v>29</v>
      </c>
      <c r="B2" s="28"/>
      <c r="C2" s="28"/>
      <c r="D2" s="28"/>
    </row>
    <row r="3" spans="1:4">
      <c r="A3" s="22"/>
      <c r="B3" s="22"/>
      <c r="C3" s="22"/>
      <c r="D3" s="22"/>
    </row>
    <row r="4" spans="1:4">
      <c r="A4" s="22"/>
      <c r="B4" s="22"/>
      <c r="C4" s="22"/>
      <c r="D4" s="22"/>
    </row>
    <row r="5" spans="1:4">
      <c r="A5" s="22"/>
      <c r="B5" s="22"/>
      <c r="C5" s="22"/>
      <c r="D5" s="22"/>
    </row>
    <row r="6" spans="1:4">
      <c r="A6" s="23" t="s">
        <v>30</v>
      </c>
      <c r="B6" s="23" t="s">
        <v>31</v>
      </c>
      <c r="C6" s="23" t="s">
        <v>32</v>
      </c>
      <c r="D6" s="23" t="s">
        <v>33</v>
      </c>
    </row>
    <row r="7" spans="1:4" ht="90">
      <c r="A7" s="24" t="s">
        <v>34</v>
      </c>
      <c r="B7" s="24">
        <v>2</v>
      </c>
      <c r="C7" s="24" t="s">
        <v>35</v>
      </c>
      <c r="D7" s="24">
        <v>10</v>
      </c>
    </row>
    <row r="8" spans="1:4" ht="86.25" customHeight="1">
      <c r="A8" s="24" t="s">
        <v>36</v>
      </c>
      <c r="B8" s="24">
        <v>1</v>
      </c>
      <c r="C8" s="24" t="s">
        <v>37</v>
      </c>
      <c r="D8" s="24" t="s">
        <v>38</v>
      </c>
    </row>
    <row r="9" spans="1:4" ht="105">
      <c r="A9" s="24" t="s">
        <v>39</v>
      </c>
      <c r="B9" s="24">
        <v>1</v>
      </c>
      <c r="C9" s="24" t="s">
        <v>40</v>
      </c>
      <c r="D9" s="24">
        <v>1</v>
      </c>
    </row>
    <row r="10" spans="1:4" ht="135">
      <c r="A10" s="24" t="s">
        <v>41</v>
      </c>
      <c r="B10" s="24">
        <v>14</v>
      </c>
      <c r="C10" s="24" t="s">
        <v>42</v>
      </c>
      <c r="D10" s="24" t="s">
        <v>43</v>
      </c>
    </row>
    <row r="11" spans="1:4" ht="60">
      <c r="A11" s="24" t="s">
        <v>44</v>
      </c>
      <c r="B11" s="24">
        <v>50</v>
      </c>
      <c r="C11" s="24" t="s">
        <v>45</v>
      </c>
      <c r="D11" s="24" t="s">
        <v>46</v>
      </c>
    </row>
    <row r="12" spans="1:4" ht="60">
      <c r="A12" s="24" t="s">
        <v>47</v>
      </c>
      <c r="B12" s="24">
        <v>50</v>
      </c>
      <c r="C12" s="24" t="s">
        <v>48</v>
      </c>
      <c r="D12" s="24"/>
    </row>
    <row r="13" spans="1:4" ht="30">
      <c r="A13" s="24" t="s">
        <v>49</v>
      </c>
      <c r="B13" s="24">
        <v>8</v>
      </c>
      <c r="C13" s="24" t="s">
        <v>50</v>
      </c>
      <c r="D13" s="24">
        <v>20191001</v>
      </c>
    </row>
    <row r="14" spans="1:4" ht="75">
      <c r="A14" s="24" t="s">
        <v>51</v>
      </c>
      <c r="B14" s="24">
        <v>1</v>
      </c>
      <c r="C14" s="24" t="s">
        <v>52</v>
      </c>
      <c r="D14" s="24" t="s">
        <v>53</v>
      </c>
    </row>
    <row r="15" spans="1:4" ht="75">
      <c r="A15" s="24" t="s">
        <v>54</v>
      </c>
      <c r="B15" s="24">
        <v>20</v>
      </c>
      <c r="C15" s="24" t="s">
        <v>55</v>
      </c>
      <c r="D15" s="24" t="s">
        <v>56</v>
      </c>
    </row>
    <row r="16" spans="1:4" ht="105">
      <c r="A16" s="24" t="s">
        <v>57</v>
      </c>
      <c r="B16" s="24">
        <v>11</v>
      </c>
      <c r="C16" s="24" t="s">
        <v>58</v>
      </c>
      <c r="D16" s="24" t="s">
        <v>59</v>
      </c>
    </row>
    <row r="17" spans="1:4" ht="90">
      <c r="A17" s="24" t="s">
        <v>60</v>
      </c>
      <c r="B17" s="24">
        <v>11</v>
      </c>
      <c r="C17" s="24" t="s">
        <v>61</v>
      </c>
      <c r="D17" s="24" t="s">
        <v>62</v>
      </c>
    </row>
    <row r="18" spans="1:4">
      <c r="A18" s="24" t="s">
        <v>63</v>
      </c>
      <c r="B18" s="24">
        <v>4</v>
      </c>
      <c r="C18" s="24" t="s">
        <v>64</v>
      </c>
      <c r="D18" s="24">
        <v>2019</v>
      </c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ProvExt</vt:lpstr>
      <vt:lpstr>ORIGEN</vt:lpstr>
      <vt:lpstr>Especificaciones</vt:lpstr>
      <vt:lpstr>concepto</vt:lpstr>
      <vt:lpstr>DOCIDE</vt:lpstr>
      <vt:lpstr>TIPODOC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</dc:creator>
  <cp:lastModifiedBy>yec</cp:lastModifiedBy>
  <dcterms:created xsi:type="dcterms:W3CDTF">2019-07-16T06:06:19Z</dcterms:created>
  <dcterms:modified xsi:type="dcterms:W3CDTF">2019-07-16T18:28:27Z</dcterms:modified>
</cp:coreProperties>
</file>