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855" windowHeight="8190" activeTab="1"/>
  </bookViews>
  <sheets>
    <sheet name="Clientes" sheetId="1" r:id="rId1"/>
    <sheet name="ORIGEN" sheetId="2" r:id="rId2"/>
    <sheet name="Especificaciones" sheetId="3" r:id="rId3"/>
  </sheets>
  <definedNames>
    <definedName name="DOCIDE">ORIGEN!$K$4:$L$8</definedName>
    <definedName name="TIPODOC">ORIGEN!$M$4:$N$10</definedName>
  </definedNames>
  <calcPr calcId="124519"/>
</workbook>
</file>

<file path=xl/calcChain.xml><?xml version="1.0" encoding="utf-8"?>
<calcChain xmlns="http://schemas.openxmlformats.org/spreadsheetml/2006/main">
  <c r="I20" i="1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A2"/>
  <c r="A1"/>
  <c r="H22" i="2"/>
  <c r="H21"/>
  <c r="H20"/>
  <c r="H19"/>
  <c r="H18"/>
  <c r="H17"/>
  <c r="H16"/>
  <c r="H15"/>
  <c r="H14"/>
  <c r="H13"/>
  <c r="H12"/>
  <c r="H11"/>
  <c r="H10"/>
  <c r="H9"/>
  <c r="H8"/>
  <c r="H7"/>
  <c r="H6"/>
  <c r="H5"/>
  <c r="H4"/>
  <c r="I1" i="1"/>
  <c r="I2"/>
  <c r="H2"/>
  <c r="H1"/>
  <c r="G2"/>
  <c r="G1"/>
  <c r="B2"/>
  <c r="B1"/>
  <c r="E2"/>
  <c r="E1"/>
  <c r="D2"/>
  <c r="D1"/>
  <c r="F2"/>
  <c r="C2"/>
  <c r="F1"/>
  <c r="C1"/>
</calcChain>
</file>

<file path=xl/comments1.xml><?xml version="1.0" encoding="utf-8"?>
<comments xmlns="http://schemas.openxmlformats.org/spreadsheetml/2006/main">
  <authors>
    <author>yec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DOCUMENTO DE IDENTIFICACION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DE IDENTIFICACION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FECHA 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TIPO DE DOCUMENTO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DE DOCUMENTO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IVA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AÑO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</commentList>
</comments>
</file>

<file path=xl/sharedStrings.xml><?xml version="1.0" encoding="utf-8"?>
<sst xmlns="http://schemas.openxmlformats.org/spreadsheetml/2006/main" count="60" uniqueCount="52">
  <si>
    <t>DOC IDE</t>
  </si>
  <si>
    <t>NUMERO IDE</t>
  </si>
  <si>
    <t xml:space="preserve">FECHA </t>
  </si>
  <si>
    <t>TIPO DOC</t>
  </si>
  <si>
    <t xml:space="preserve">NUMERO DOC </t>
  </si>
  <si>
    <t xml:space="preserve">IVA </t>
  </si>
  <si>
    <t>MONTO</t>
  </si>
  <si>
    <t>AÑO</t>
  </si>
  <si>
    <t>NIT</t>
  </si>
  <si>
    <t>NRC</t>
  </si>
  <si>
    <t>CCF</t>
  </si>
  <si>
    <t xml:space="preserve">Documento contable de liquidación </t>
  </si>
  <si>
    <t>Comprobante de retención</t>
  </si>
  <si>
    <t>Nota de debito</t>
  </si>
  <si>
    <t>Nota de crédito</t>
  </si>
  <si>
    <t>Factura</t>
  </si>
  <si>
    <t>4364-8</t>
  </si>
  <si>
    <t>0614-050482-108-9</t>
  </si>
  <si>
    <t>MES</t>
  </si>
  <si>
    <t>DUI</t>
  </si>
  <si>
    <t>Pasaporte</t>
  </si>
  <si>
    <t>Carnet de Residente</t>
  </si>
  <si>
    <t>Factura de Exportacion</t>
  </si>
  <si>
    <t>012106430</t>
  </si>
  <si>
    <t>Clientes</t>
  </si>
  <si>
    <t xml:space="preserve">Dato </t>
  </si>
  <si>
    <t xml:space="preserve">Longitud </t>
  </si>
  <si>
    <t xml:space="preserve">Observaciones </t>
  </si>
  <si>
    <t xml:space="preserve">Ejemplo </t>
  </si>
  <si>
    <t xml:space="preserve">Mes </t>
  </si>
  <si>
    <t xml:space="preserve">Valor Númerico 
Para meses del 1-9 formato 0x
Para informe del 1er semestre:
rango de mes [01]  –[06]
Para informe del 2do semestre: 
rango de mes [07]-[12] </t>
  </si>
  <si>
    <t>Documentos de Identificacion</t>
  </si>
  <si>
    <t>Valores Posibles 
1-NIT
2-NRC
3-DUI
4-Pasaporte
5-Carnet de residente</t>
  </si>
  <si>
    <t xml:space="preserve">Numero de Identificacion </t>
  </si>
  <si>
    <t xml:space="preserve">Sin guiones
Longitud fija según tipo documento identificación 
·         NIT , 14 caracteres
·         NRC , 7 caracteres, alineado a la izquierda, completar los 14 caracteres con espacios en blanco
·         DUI, 9 caracteres, alineado a la derecha, completar los 14 caracteres con espacios en blanco
</t>
  </si>
  <si>
    <t>13456-1=134561</t>
  </si>
  <si>
    <t xml:space="preserve">Fecha de Emision </t>
  </si>
  <si>
    <t>formato aaaammdd (año mes dia )</t>
  </si>
  <si>
    <t xml:space="preserve">Tipo de documento </t>
  </si>
  <si>
    <t xml:space="preserve"> Valor posible
1.       CCF
2.       Documento contable de iquidación 
3.       Comprobante de retención
4.       Nota de debito
5.       Nota de crédito
6.       Factura 
7.       Factura de Exportación</t>
  </si>
  <si>
    <t>Si es comprobante de credito fiscal el valor es= 1</t>
  </si>
  <si>
    <t xml:space="preserve">Numero de documento </t>
  </si>
  <si>
    <t xml:space="preserve">Valor alfanumerico 
Alineado a la izquierda
completar los 20 caracteres con espacios en blanco </t>
  </si>
  <si>
    <t xml:space="preserve">si el número documento es 14331=14331          </t>
  </si>
  <si>
    <t xml:space="preserve">Monto de operación </t>
  </si>
  <si>
    <t>Valor numérico 
Para documentos Factura monto mayor o igual a $200.00
Para los demás tipos de documento monto mayor a $0.00
Formato 9 enteros 2 decimales sin comas ni punto decimal 
Alineado a  la derecha 
Completar los 11 caracteres con 0 a la izquierda</t>
  </si>
  <si>
    <t>si el valor de la operación fuese 258.27 dls =00000025827</t>
  </si>
  <si>
    <t xml:space="preserve">Iva de la operación </t>
  </si>
  <si>
    <t>Valor numérico 
Monto mayor a $0.00
Formato 9 enteros 2 decimales sin comas ni punto decimal 
Alineado a  la derecha 
Completar con 0 a la izquierda</t>
  </si>
  <si>
    <t>si el valor de iva fuese 33.58 dls = 00000003358</t>
  </si>
  <si>
    <t xml:space="preserve">Año </t>
  </si>
  <si>
    <t xml:space="preserve">Año informado 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</si>
</sst>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2" borderId="3" xfId="0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2" borderId="5" xfId="0" applyFont="1" applyFill="1" applyBorder="1"/>
    <xf numFmtId="49" fontId="1" fillId="2" borderId="4" xfId="0" applyNumberFormat="1" applyFont="1" applyFill="1" applyBorder="1"/>
    <xf numFmtId="49" fontId="0" fillId="0" borderId="2" xfId="0" applyNumberFormat="1" applyBorder="1"/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1" sqref="F1"/>
    </sheetView>
  </sheetViews>
  <sheetFormatPr baseColWidth="10" defaultRowHeight="15"/>
  <cols>
    <col min="1" max="1" width="2.7109375" style="2" customWidth="1"/>
    <col min="2" max="2" width="1.7109375" customWidth="1"/>
    <col min="3" max="3" width="14.7109375" customWidth="1"/>
    <col min="4" max="4" width="8.7109375" style="3" customWidth="1"/>
    <col min="5" max="5" width="1.7109375" customWidth="1"/>
    <col min="6" max="6" width="20.7109375" customWidth="1"/>
    <col min="7" max="8" width="11.7109375" customWidth="1"/>
    <col min="9" max="9" width="4.7109375" customWidth="1"/>
  </cols>
  <sheetData>
    <row r="1" spans="1:9">
      <c r="A1" s="2" t="str">
        <f>TEXT(ORIGEN!H4,"00")</f>
        <v>01</v>
      </c>
      <c r="B1">
        <f>IF(LEN(ORIGEN!A4)&lt;&gt;0,VLOOKUP(ORIGEN!A4,DOCIDE,2,),"")</f>
        <v>1</v>
      </c>
      <c r="C1" t="str">
        <f>TRIM(SUBSTITUTE(ORIGEN!B4,"-",""))</f>
        <v>06140504821089</v>
      </c>
      <c r="D1" s="1" t="str">
        <f>IF( LEN(ORIGEN!C4)&lt;&gt;0,TEXT(YEAR(ORIGEN!C4),"0000")&amp;TEXT(MONTH(ORIGEN!C4),"00")&amp;TEXT(DAY(ORIGEN!C4),"00"),"")</f>
        <v>20190115</v>
      </c>
      <c r="E1">
        <f>IF( LEN(ORIGEN!D4)&lt;&gt;0,VLOOKUP(ORIGEN!D4,TIPODOC,2,),"")</f>
        <v>4</v>
      </c>
      <c r="F1" t="str">
        <f>TRIM(ORIGEN!E4)</f>
        <v>123</v>
      </c>
      <c r="G1" t="str">
        <f>IF(LEN(ORIGEN!F4)&lt;&gt;0,TEXT(ORIGEN!F4*100,"00000000000"),"")</f>
        <v>00000010000</v>
      </c>
      <c r="H1" t="str">
        <f>IF(LEN(ORIGEN!G4)&lt;&gt;0,TEXT(ORIGEN!G4*100,"00000000000"),"")</f>
        <v>00000001300</v>
      </c>
      <c r="I1">
        <f>IF(LEN(ORIGEN!I4)&lt;&gt;0,ORIGEN!I4,"")</f>
        <v>2019</v>
      </c>
    </row>
    <row r="2" spans="1:9">
      <c r="A2" s="2" t="str">
        <f>TEXT(ORIGEN!H5,"00")</f>
        <v>02</v>
      </c>
      <c r="B2">
        <f>IF(LEN(ORIGEN!A5)&lt;&gt;0,VLOOKUP(ORIGEN!A5,DOCIDE,2,),"")</f>
        <v>2</v>
      </c>
      <c r="C2" t="str">
        <f>TRIM(SUBSTITUTE(ORIGEN!B5,"-",""))</f>
        <v>43648</v>
      </c>
      <c r="D2" s="1" t="str">
        <f>IF( LEN(ORIGEN!C5)&lt;&gt;0,TEXT(YEAR(ORIGEN!C5),"0000")&amp;TEXT(MONTH(ORIGEN!C5),"00")&amp;TEXT(DAY(ORIGEN!C5),"00"),"")</f>
        <v>20190221</v>
      </c>
      <c r="E2">
        <f>IF( LEN(ORIGEN!D5)&lt;&gt;0,VLOOKUP(ORIGEN!D5,TIPODOC,2,),"")</f>
        <v>6</v>
      </c>
      <c r="F2" t="str">
        <f>TRIM(ORIGEN!E5)</f>
        <v>201</v>
      </c>
      <c r="G2" t="str">
        <f>IF(LEN(ORIGEN!F5)&lt;&gt;0,TEXT(ORIGEN!F5*100,"00000000000"),"")</f>
        <v>00000020000</v>
      </c>
      <c r="H2" t="str">
        <f>IF(LEN(ORIGEN!G5)&lt;&gt;0,TEXT(ORIGEN!G5*100,"00000000000"),"")</f>
        <v>00000000400</v>
      </c>
      <c r="I2">
        <f>IF(LEN(ORIGEN!I5)&lt;&gt;0,ORIGEN!I5,"")</f>
        <v>2019</v>
      </c>
    </row>
    <row r="3" spans="1:9">
      <c r="A3" s="2" t="str">
        <f>TEXT(ORIGEN!H6,"00")</f>
        <v>03</v>
      </c>
      <c r="B3">
        <f>IF(LEN(ORIGEN!A6)&lt;&gt;0,VLOOKUP(ORIGEN!A6,DOCIDE,2,),"")</f>
        <v>3</v>
      </c>
      <c r="C3" t="str">
        <f>TRIM(SUBSTITUTE(ORIGEN!B6,"-",""))</f>
        <v>012106430</v>
      </c>
      <c r="D3" s="1" t="str">
        <f>IF( LEN(ORIGEN!C6)&lt;&gt;0,TEXT(YEAR(ORIGEN!C6),"0000")&amp;TEXT(MONTH(ORIGEN!C6),"00")&amp;TEXT(DAY(ORIGEN!C6),"00"),"")</f>
        <v>20190321</v>
      </c>
      <c r="E3">
        <f>IF( LEN(ORIGEN!D6)&lt;&gt;0,VLOOKUP(ORIGEN!D6,TIPODOC,2,),"")</f>
        <v>3</v>
      </c>
      <c r="F3" t="str">
        <f>TRIM(ORIGEN!E6)</f>
        <v>13355</v>
      </c>
      <c r="G3" t="str">
        <f>IF(LEN(ORIGEN!F6)&lt;&gt;0,TEXT(ORIGEN!F6*100,"00000000000"),"")</f>
        <v>00000010000</v>
      </c>
      <c r="H3" t="str">
        <f>IF(LEN(ORIGEN!G6)&lt;&gt;0,TEXT(ORIGEN!G6*100,"00000000000"),"")</f>
        <v>00000000100</v>
      </c>
      <c r="I3">
        <f>IF(LEN(ORIGEN!I6)&lt;&gt;0,ORIGEN!I6,"")</f>
        <v>2019</v>
      </c>
    </row>
    <row r="4" spans="1:9">
      <c r="A4" s="2" t="str">
        <f>TEXT(ORIGEN!H7,"00")</f>
        <v>01</v>
      </c>
      <c r="B4" t="str">
        <f>IF(LEN(ORIGEN!A7)&lt;&gt;0,VLOOKUP(ORIGEN!A7,DOCIDE,2,),"")</f>
        <v/>
      </c>
      <c r="C4" t="str">
        <f>TRIM(SUBSTITUTE(ORIGEN!B7,"-",""))</f>
        <v/>
      </c>
      <c r="D4" s="1" t="str">
        <f>IF( LEN(ORIGEN!C7)&lt;&gt;0,TEXT(YEAR(ORIGEN!C7),"0000")&amp;TEXT(MONTH(ORIGEN!C7),"00")&amp;TEXT(DAY(ORIGEN!C7),"00"),"")</f>
        <v/>
      </c>
      <c r="E4" t="str">
        <f>IF( LEN(ORIGEN!D7)&lt;&gt;0,VLOOKUP(ORIGEN!D7,TIPODOC,2,),"")</f>
        <v/>
      </c>
      <c r="F4" t="str">
        <f>TRIM(ORIGEN!E7)</f>
        <v/>
      </c>
      <c r="G4" t="str">
        <f>IF(LEN(ORIGEN!F7)&lt;&gt;0,TEXT(ORIGEN!F7*100,"00000000000"),"")</f>
        <v/>
      </c>
      <c r="H4" t="str">
        <f>IF(LEN(ORIGEN!G7)&lt;&gt;0,TEXT(ORIGEN!G7*100,"00000000000"),"")</f>
        <v/>
      </c>
      <c r="I4" t="str">
        <f>IF(LEN(ORIGEN!I7)&lt;&gt;0,ORIGEN!I7,"")</f>
        <v/>
      </c>
    </row>
    <row r="5" spans="1:9">
      <c r="A5" s="2" t="str">
        <f>TEXT(ORIGEN!H8,"00")</f>
        <v>01</v>
      </c>
      <c r="B5" t="str">
        <f>IF(LEN(ORIGEN!A8)&lt;&gt;0,VLOOKUP(ORIGEN!A8,DOCIDE,2,),"")</f>
        <v/>
      </c>
      <c r="C5" t="str">
        <f>TRIM(SUBSTITUTE(ORIGEN!B8,"-",""))</f>
        <v/>
      </c>
      <c r="D5" s="1" t="str">
        <f>IF( LEN(ORIGEN!C8)&lt;&gt;0,TEXT(YEAR(ORIGEN!C8),"0000")&amp;TEXT(MONTH(ORIGEN!C8),"00")&amp;TEXT(DAY(ORIGEN!C8),"00"),"")</f>
        <v/>
      </c>
      <c r="E5" t="str">
        <f>IF( LEN(ORIGEN!D8)&lt;&gt;0,VLOOKUP(ORIGEN!D8,TIPODOC,2,),"")</f>
        <v/>
      </c>
      <c r="F5" t="str">
        <f>TRIM(ORIGEN!E8)</f>
        <v/>
      </c>
      <c r="G5" t="str">
        <f>IF(LEN(ORIGEN!F8)&lt;&gt;0,TEXT(ORIGEN!F8*100,"00000000000"),"")</f>
        <v/>
      </c>
      <c r="H5" t="str">
        <f>IF(LEN(ORIGEN!G8)&lt;&gt;0,TEXT(ORIGEN!G8*100,"00000000000"),"")</f>
        <v/>
      </c>
      <c r="I5" t="str">
        <f>IF(LEN(ORIGEN!I8)&lt;&gt;0,ORIGEN!I8,"")</f>
        <v/>
      </c>
    </row>
    <row r="6" spans="1:9">
      <c r="A6" s="2" t="str">
        <f>TEXT(ORIGEN!H9,"00")</f>
        <v>01</v>
      </c>
      <c r="B6" t="str">
        <f>IF(LEN(ORIGEN!A9)&lt;&gt;0,VLOOKUP(ORIGEN!A9,DOCIDE,2,),"")</f>
        <v/>
      </c>
      <c r="C6" t="str">
        <f>TRIM(SUBSTITUTE(ORIGEN!B9,"-",""))</f>
        <v/>
      </c>
      <c r="D6" s="1" t="str">
        <f>IF( LEN(ORIGEN!C9)&lt;&gt;0,TEXT(YEAR(ORIGEN!C9),"0000")&amp;TEXT(MONTH(ORIGEN!C9),"00")&amp;TEXT(DAY(ORIGEN!C9),"00"),"")</f>
        <v/>
      </c>
      <c r="E6" t="str">
        <f>IF( LEN(ORIGEN!D9)&lt;&gt;0,VLOOKUP(ORIGEN!D9,TIPODOC,2,),"")</f>
        <v/>
      </c>
      <c r="F6" t="str">
        <f>TRIM(ORIGEN!E9)</f>
        <v/>
      </c>
      <c r="G6" t="str">
        <f>IF(LEN(ORIGEN!F9)&lt;&gt;0,TEXT(ORIGEN!F9*100,"00000000000"),"")</f>
        <v/>
      </c>
      <c r="H6" t="str">
        <f>IF(LEN(ORIGEN!G9)&lt;&gt;0,TEXT(ORIGEN!G9*100,"00000000000"),"")</f>
        <v/>
      </c>
      <c r="I6" t="str">
        <f>IF(LEN(ORIGEN!I9)&lt;&gt;0,ORIGEN!I9,"")</f>
        <v/>
      </c>
    </row>
    <row r="7" spans="1:9">
      <c r="A7" s="2" t="str">
        <f>TEXT(ORIGEN!H10,"00")</f>
        <v>01</v>
      </c>
      <c r="B7" t="str">
        <f>IF(LEN(ORIGEN!A10)&lt;&gt;0,VLOOKUP(ORIGEN!A10,DOCIDE,2,),"")</f>
        <v/>
      </c>
      <c r="C7" t="str">
        <f>TRIM(SUBSTITUTE(ORIGEN!B10,"-",""))</f>
        <v/>
      </c>
      <c r="D7" s="1" t="str">
        <f>IF( LEN(ORIGEN!C10)&lt;&gt;0,TEXT(YEAR(ORIGEN!C10),"0000")&amp;TEXT(MONTH(ORIGEN!C10),"00")&amp;TEXT(DAY(ORIGEN!C10),"00"),"")</f>
        <v/>
      </c>
      <c r="E7" t="str">
        <f>IF( LEN(ORIGEN!D10)&lt;&gt;0,VLOOKUP(ORIGEN!D10,TIPODOC,2,),"")</f>
        <v/>
      </c>
      <c r="F7" t="str">
        <f>TRIM(ORIGEN!E10)</f>
        <v/>
      </c>
      <c r="G7" t="str">
        <f>IF(LEN(ORIGEN!F10)&lt;&gt;0,TEXT(ORIGEN!F10*100,"00000000000"),"")</f>
        <v/>
      </c>
      <c r="H7" t="str">
        <f>IF(LEN(ORIGEN!G10)&lt;&gt;0,TEXT(ORIGEN!G10*100,"00000000000"),"")</f>
        <v/>
      </c>
      <c r="I7" t="str">
        <f>IF(LEN(ORIGEN!I10)&lt;&gt;0,ORIGEN!I10,"")</f>
        <v/>
      </c>
    </row>
    <row r="8" spans="1:9">
      <c r="A8" s="2" t="str">
        <f>TEXT(ORIGEN!H11,"00")</f>
        <v>01</v>
      </c>
      <c r="B8" t="str">
        <f>IF(LEN(ORIGEN!A11)&lt;&gt;0,VLOOKUP(ORIGEN!A11,DOCIDE,2,),"")</f>
        <v/>
      </c>
      <c r="C8" t="str">
        <f>TRIM(SUBSTITUTE(ORIGEN!B11,"-",""))</f>
        <v/>
      </c>
      <c r="D8" s="1" t="str">
        <f>IF( LEN(ORIGEN!C11)&lt;&gt;0,TEXT(YEAR(ORIGEN!C11),"0000")&amp;TEXT(MONTH(ORIGEN!C11),"00")&amp;TEXT(DAY(ORIGEN!C11),"00"),"")</f>
        <v/>
      </c>
      <c r="E8" t="str">
        <f>IF( LEN(ORIGEN!D11)&lt;&gt;0,VLOOKUP(ORIGEN!D11,TIPODOC,2,),"")</f>
        <v/>
      </c>
      <c r="F8" t="str">
        <f>TRIM(ORIGEN!E11)</f>
        <v/>
      </c>
      <c r="G8" t="str">
        <f>IF(LEN(ORIGEN!F11)&lt;&gt;0,TEXT(ORIGEN!F11*100,"00000000000"),"")</f>
        <v/>
      </c>
      <c r="H8" t="str">
        <f>IF(LEN(ORIGEN!G11)&lt;&gt;0,TEXT(ORIGEN!G11*100,"00000000000"),"")</f>
        <v/>
      </c>
      <c r="I8" t="str">
        <f>IF(LEN(ORIGEN!I11)&lt;&gt;0,ORIGEN!I11,"")</f>
        <v/>
      </c>
    </row>
    <row r="9" spans="1:9">
      <c r="A9" s="2" t="str">
        <f>TEXT(ORIGEN!H12,"00")</f>
        <v>01</v>
      </c>
      <c r="B9" t="str">
        <f>IF(LEN(ORIGEN!A12)&lt;&gt;0,VLOOKUP(ORIGEN!A12,DOCIDE,2,),"")</f>
        <v/>
      </c>
      <c r="C9" t="str">
        <f>TRIM(SUBSTITUTE(ORIGEN!B12,"-",""))</f>
        <v/>
      </c>
      <c r="D9" s="1" t="str">
        <f>IF( LEN(ORIGEN!C12)&lt;&gt;0,TEXT(YEAR(ORIGEN!C12),"0000")&amp;TEXT(MONTH(ORIGEN!C12),"00")&amp;TEXT(DAY(ORIGEN!C12),"00"),"")</f>
        <v/>
      </c>
      <c r="E9" t="str">
        <f>IF( LEN(ORIGEN!D12)&lt;&gt;0,VLOOKUP(ORIGEN!D12,TIPODOC,2,),"")</f>
        <v/>
      </c>
      <c r="F9" t="str">
        <f>TRIM(ORIGEN!E12)</f>
        <v/>
      </c>
      <c r="G9" t="str">
        <f>IF(LEN(ORIGEN!F12)&lt;&gt;0,TEXT(ORIGEN!F12*100,"00000000000"),"")</f>
        <v/>
      </c>
      <c r="H9" t="str">
        <f>IF(LEN(ORIGEN!G12)&lt;&gt;0,TEXT(ORIGEN!G12*100,"00000000000"),"")</f>
        <v/>
      </c>
      <c r="I9" t="str">
        <f>IF(LEN(ORIGEN!I12)&lt;&gt;0,ORIGEN!I12,"")</f>
        <v/>
      </c>
    </row>
    <row r="10" spans="1:9">
      <c r="A10" s="2" t="str">
        <f>TEXT(ORIGEN!H13,"00")</f>
        <v>01</v>
      </c>
      <c r="B10" t="str">
        <f>IF(LEN(ORIGEN!A13)&lt;&gt;0,VLOOKUP(ORIGEN!A13,DOCIDE,2,),"")</f>
        <v/>
      </c>
      <c r="C10" t="str">
        <f>TRIM(SUBSTITUTE(ORIGEN!B13,"-",""))</f>
        <v/>
      </c>
      <c r="D10" s="1" t="str">
        <f>IF( LEN(ORIGEN!C13)&lt;&gt;0,TEXT(YEAR(ORIGEN!C13),"0000")&amp;TEXT(MONTH(ORIGEN!C13),"00")&amp;TEXT(DAY(ORIGEN!C13),"00"),"")</f>
        <v/>
      </c>
      <c r="E10" t="str">
        <f>IF( LEN(ORIGEN!D13)&lt;&gt;0,VLOOKUP(ORIGEN!D13,TIPODOC,2,),"")</f>
        <v/>
      </c>
      <c r="F10" t="str">
        <f>TRIM(ORIGEN!E13)</f>
        <v/>
      </c>
      <c r="G10" t="str">
        <f>IF(LEN(ORIGEN!F13)&lt;&gt;0,TEXT(ORIGEN!F13*100,"00000000000"),"")</f>
        <v/>
      </c>
      <c r="H10" t="str">
        <f>IF(LEN(ORIGEN!G13)&lt;&gt;0,TEXT(ORIGEN!G13*100,"00000000000"),"")</f>
        <v/>
      </c>
      <c r="I10" t="str">
        <f>IF(LEN(ORIGEN!I13)&lt;&gt;0,ORIGEN!I13,"")</f>
        <v/>
      </c>
    </row>
    <row r="11" spans="1:9">
      <c r="A11" s="2" t="str">
        <f>TEXT(ORIGEN!H14,"00")</f>
        <v>01</v>
      </c>
      <c r="B11" t="str">
        <f>IF(LEN(ORIGEN!A14)&lt;&gt;0,VLOOKUP(ORIGEN!A14,DOCIDE,2,),"")</f>
        <v/>
      </c>
      <c r="C11" t="str">
        <f>TRIM(SUBSTITUTE(ORIGEN!B14,"-",""))</f>
        <v/>
      </c>
      <c r="D11" s="1" t="str">
        <f>IF( LEN(ORIGEN!C14)&lt;&gt;0,TEXT(YEAR(ORIGEN!C14),"0000")&amp;TEXT(MONTH(ORIGEN!C14),"00")&amp;TEXT(DAY(ORIGEN!C14),"00"),"")</f>
        <v/>
      </c>
      <c r="E11" t="str">
        <f>IF( LEN(ORIGEN!D14)&lt;&gt;0,VLOOKUP(ORIGEN!D14,TIPODOC,2,),"")</f>
        <v/>
      </c>
      <c r="F11" t="str">
        <f>TRIM(ORIGEN!E14)</f>
        <v/>
      </c>
      <c r="G11" t="str">
        <f>IF(LEN(ORIGEN!F14)&lt;&gt;0,TEXT(ORIGEN!F14*100,"00000000000"),"")</f>
        <v/>
      </c>
      <c r="H11" t="str">
        <f>IF(LEN(ORIGEN!G14)&lt;&gt;0,TEXT(ORIGEN!G14*100,"00000000000"),"")</f>
        <v/>
      </c>
      <c r="I11" t="str">
        <f>IF(LEN(ORIGEN!I14)&lt;&gt;0,ORIGEN!I14,"")</f>
        <v/>
      </c>
    </row>
    <row r="12" spans="1:9">
      <c r="A12" s="2" t="str">
        <f>TEXT(ORIGEN!H15,"00")</f>
        <v>01</v>
      </c>
      <c r="B12" t="str">
        <f>IF(LEN(ORIGEN!A15)&lt;&gt;0,VLOOKUP(ORIGEN!A15,DOCIDE,2,),"")</f>
        <v/>
      </c>
      <c r="C12" t="str">
        <f>TRIM(SUBSTITUTE(ORIGEN!B15,"-",""))</f>
        <v/>
      </c>
      <c r="D12" s="1" t="str">
        <f>IF( LEN(ORIGEN!C15)&lt;&gt;0,TEXT(YEAR(ORIGEN!C15),"0000")&amp;TEXT(MONTH(ORIGEN!C15),"00")&amp;TEXT(DAY(ORIGEN!C15),"00"),"")</f>
        <v/>
      </c>
      <c r="E12" t="str">
        <f>IF( LEN(ORIGEN!D15)&lt;&gt;0,VLOOKUP(ORIGEN!D15,TIPODOC,2,),"")</f>
        <v/>
      </c>
      <c r="F12" t="str">
        <f>TRIM(ORIGEN!E15)</f>
        <v/>
      </c>
      <c r="G12" t="str">
        <f>IF(LEN(ORIGEN!F15)&lt;&gt;0,TEXT(ORIGEN!F15*100,"00000000000"),"")</f>
        <v/>
      </c>
      <c r="H12" t="str">
        <f>IF(LEN(ORIGEN!G15)&lt;&gt;0,TEXT(ORIGEN!G15*100,"00000000000"),"")</f>
        <v/>
      </c>
      <c r="I12" t="str">
        <f>IF(LEN(ORIGEN!I15)&lt;&gt;0,ORIGEN!I15,"")</f>
        <v/>
      </c>
    </row>
    <row r="13" spans="1:9">
      <c r="A13" s="2" t="str">
        <f>TEXT(ORIGEN!H16,"00")</f>
        <v>01</v>
      </c>
      <c r="B13" t="str">
        <f>IF(LEN(ORIGEN!A16)&lt;&gt;0,VLOOKUP(ORIGEN!A16,DOCIDE,2,),"")</f>
        <v/>
      </c>
      <c r="C13" t="str">
        <f>TRIM(SUBSTITUTE(ORIGEN!B16,"-",""))</f>
        <v/>
      </c>
      <c r="D13" s="1" t="str">
        <f>IF( LEN(ORIGEN!C16)&lt;&gt;0,TEXT(YEAR(ORIGEN!C16),"0000")&amp;TEXT(MONTH(ORIGEN!C16),"00")&amp;TEXT(DAY(ORIGEN!C16),"00"),"")</f>
        <v/>
      </c>
      <c r="E13" t="str">
        <f>IF( LEN(ORIGEN!D16)&lt;&gt;0,VLOOKUP(ORIGEN!D16,TIPODOC,2,),"")</f>
        <v/>
      </c>
      <c r="F13" t="str">
        <f>TRIM(ORIGEN!E16)</f>
        <v/>
      </c>
      <c r="G13" t="str">
        <f>IF(LEN(ORIGEN!F16)&lt;&gt;0,TEXT(ORIGEN!F16*100,"00000000000"),"")</f>
        <v/>
      </c>
      <c r="H13" t="str">
        <f>IF(LEN(ORIGEN!G16)&lt;&gt;0,TEXT(ORIGEN!G16*100,"00000000000"),"")</f>
        <v/>
      </c>
      <c r="I13" t="str">
        <f>IF(LEN(ORIGEN!I16)&lt;&gt;0,ORIGEN!I16,"")</f>
        <v/>
      </c>
    </row>
    <row r="14" spans="1:9">
      <c r="A14" s="2" t="str">
        <f>TEXT(ORIGEN!H17,"00")</f>
        <v>01</v>
      </c>
      <c r="B14" t="str">
        <f>IF(LEN(ORIGEN!A17)&lt;&gt;0,VLOOKUP(ORIGEN!A17,DOCIDE,2,),"")</f>
        <v/>
      </c>
      <c r="C14" t="str">
        <f>TRIM(SUBSTITUTE(ORIGEN!B17,"-",""))</f>
        <v/>
      </c>
      <c r="D14" s="1" t="str">
        <f>IF( LEN(ORIGEN!C17)&lt;&gt;0,TEXT(YEAR(ORIGEN!C17),"0000")&amp;TEXT(MONTH(ORIGEN!C17),"00")&amp;TEXT(DAY(ORIGEN!C17),"00"),"")</f>
        <v/>
      </c>
      <c r="E14" t="str">
        <f>IF( LEN(ORIGEN!D17)&lt;&gt;0,VLOOKUP(ORIGEN!D17,TIPODOC,2,),"")</f>
        <v/>
      </c>
      <c r="F14" t="str">
        <f>TRIM(ORIGEN!E17)</f>
        <v/>
      </c>
      <c r="G14" t="str">
        <f>IF(LEN(ORIGEN!F17)&lt;&gt;0,TEXT(ORIGEN!F17*100,"00000000000"),"")</f>
        <v/>
      </c>
      <c r="H14" t="str">
        <f>IF(LEN(ORIGEN!G17)&lt;&gt;0,TEXT(ORIGEN!G17*100,"00000000000"),"")</f>
        <v/>
      </c>
      <c r="I14" t="str">
        <f>IF(LEN(ORIGEN!I17)&lt;&gt;0,ORIGEN!I17,"")</f>
        <v/>
      </c>
    </row>
    <row r="15" spans="1:9">
      <c r="A15" s="2" t="str">
        <f>TEXT(ORIGEN!H18,"00")</f>
        <v>01</v>
      </c>
      <c r="B15" t="str">
        <f>IF(LEN(ORIGEN!A18)&lt;&gt;0,VLOOKUP(ORIGEN!A18,DOCIDE,2,),"")</f>
        <v/>
      </c>
      <c r="C15" t="str">
        <f>TRIM(SUBSTITUTE(ORIGEN!B18,"-",""))</f>
        <v/>
      </c>
      <c r="D15" s="1" t="str">
        <f>IF( LEN(ORIGEN!C18)&lt;&gt;0,TEXT(YEAR(ORIGEN!C18),"0000")&amp;TEXT(MONTH(ORIGEN!C18),"00")&amp;TEXT(DAY(ORIGEN!C18),"00"),"")</f>
        <v/>
      </c>
      <c r="E15" t="str">
        <f>IF( LEN(ORIGEN!D18)&lt;&gt;0,VLOOKUP(ORIGEN!D18,TIPODOC,2,),"")</f>
        <v/>
      </c>
      <c r="F15" t="str">
        <f>TRIM(ORIGEN!E18)</f>
        <v/>
      </c>
      <c r="G15" t="str">
        <f>IF(LEN(ORIGEN!F18)&lt;&gt;0,TEXT(ORIGEN!F18*100,"00000000000"),"")</f>
        <v/>
      </c>
      <c r="H15" t="str">
        <f>IF(LEN(ORIGEN!G18)&lt;&gt;0,TEXT(ORIGEN!G18*100,"00000000000"),"")</f>
        <v/>
      </c>
      <c r="I15" t="str">
        <f>IF(LEN(ORIGEN!I18)&lt;&gt;0,ORIGEN!I18,"")</f>
        <v/>
      </c>
    </row>
    <row r="16" spans="1:9">
      <c r="A16" s="2" t="str">
        <f>TEXT(ORIGEN!H19,"00")</f>
        <v>01</v>
      </c>
      <c r="B16" t="str">
        <f>IF(LEN(ORIGEN!A19)&lt;&gt;0,VLOOKUP(ORIGEN!A19,DOCIDE,2,),"")</f>
        <v/>
      </c>
      <c r="C16" t="str">
        <f>TRIM(SUBSTITUTE(ORIGEN!B19,"-",""))</f>
        <v/>
      </c>
      <c r="D16" s="1" t="str">
        <f>IF( LEN(ORIGEN!C19)&lt;&gt;0,TEXT(YEAR(ORIGEN!C19),"0000")&amp;TEXT(MONTH(ORIGEN!C19),"00")&amp;TEXT(DAY(ORIGEN!C19),"00"),"")</f>
        <v/>
      </c>
      <c r="E16" t="str">
        <f>IF( LEN(ORIGEN!D19)&lt;&gt;0,VLOOKUP(ORIGEN!D19,TIPODOC,2,),"")</f>
        <v/>
      </c>
      <c r="F16" t="str">
        <f>TRIM(ORIGEN!E19)</f>
        <v/>
      </c>
      <c r="G16" t="str">
        <f>IF(LEN(ORIGEN!F19)&lt;&gt;0,TEXT(ORIGEN!F19*100,"00000000000"),"")</f>
        <v/>
      </c>
      <c r="H16" t="str">
        <f>IF(LEN(ORIGEN!G19)&lt;&gt;0,TEXT(ORIGEN!G19*100,"00000000000"),"")</f>
        <v/>
      </c>
      <c r="I16" t="str">
        <f>IF(LEN(ORIGEN!I19)&lt;&gt;0,ORIGEN!I19,"")</f>
        <v/>
      </c>
    </row>
    <row r="17" spans="1:9">
      <c r="A17" s="2" t="str">
        <f>TEXT(ORIGEN!H20,"00")</f>
        <v>01</v>
      </c>
      <c r="B17" t="str">
        <f>IF(LEN(ORIGEN!A20)&lt;&gt;0,VLOOKUP(ORIGEN!A20,DOCIDE,2,),"")</f>
        <v/>
      </c>
      <c r="C17" t="str">
        <f>TRIM(SUBSTITUTE(ORIGEN!B20,"-",""))</f>
        <v/>
      </c>
      <c r="D17" s="1" t="str">
        <f>IF( LEN(ORIGEN!C20)&lt;&gt;0,TEXT(YEAR(ORIGEN!C20),"0000")&amp;TEXT(MONTH(ORIGEN!C20),"00")&amp;TEXT(DAY(ORIGEN!C20),"00"),"")</f>
        <v/>
      </c>
      <c r="E17" t="str">
        <f>IF( LEN(ORIGEN!D20)&lt;&gt;0,VLOOKUP(ORIGEN!D20,TIPODOC,2,),"")</f>
        <v/>
      </c>
      <c r="F17" t="str">
        <f>TRIM(ORIGEN!E20)</f>
        <v/>
      </c>
      <c r="G17" t="str">
        <f>IF(LEN(ORIGEN!F20)&lt;&gt;0,TEXT(ORIGEN!F20*100,"00000000000"),"")</f>
        <v/>
      </c>
      <c r="H17" t="str">
        <f>IF(LEN(ORIGEN!G20)&lt;&gt;0,TEXT(ORIGEN!G20*100,"00000000000"),"")</f>
        <v/>
      </c>
      <c r="I17" t="str">
        <f>IF(LEN(ORIGEN!I20)&lt;&gt;0,ORIGEN!I20,"")</f>
        <v/>
      </c>
    </row>
    <row r="18" spans="1:9">
      <c r="A18" s="2" t="str">
        <f>TEXT(ORIGEN!H21,"00")</f>
        <v>01</v>
      </c>
      <c r="B18" t="str">
        <f>IF(LEN(ORIGEN!A21)&lt;&gt;0,VLOOKUP(ORIGEN!A21,DOCIDE,2,),"")</f>
        <v/>
      </c>
      <c r="C18" t="str">
        <f>TRIM(SUBSTITUTE(ORIGEN!B21,"-",""))</f>
        <v/>
      </c>
      <c r="D18" s="1" t="str">
        <f>IF( LEN(ORIGEN!C21)&lt;&gt;0,TEXT(YEAR(ORIGEN!C21),"0000")&amp;TEXT(MONTH(ORIGEN!C21),"00")&amp;TEXT(DAY(ORIGEN!C21),"00"),"")</f>
        <v/>
      </c>
      <c r="E18" t="str">
        <f>IF( LEN(ORIGEN!D21)&lt;&gt;0,VLOOKUP(ORIGEN!D21,TIPODOC,2,),"")</f>
        <v/>
      </c>
      <c r="F18" t="str">
        <f>TRIM(ORIGEN!E21)</f>
        <v/>
      </c>
      <c r="G18" t="str">
        <f>IF(LEN(ORIGEN!F21)&lt;&gt;0,TEXT(ORIGEN!F21*100,"00000000000"),"")</f>
        <v/>
      </c>
      <c r="H18" t="str">
        <f>IF(LEN(ORIGEN!G21)&lt;&gt;0,TEXT(ORIGEN!G21*100,"00000000000"),"")</f>
        <v/>
      </c>
      <c r="I18" t="str">
        <f>IF(LEN(ORIGEN!I21)&lt;&gt;0,ORIGEN!I21,"")</f>
        <v/>
      </c>
    </row>
    <row r="19" spans="1:9">
      <c r="A19" s="2" t="str">
        <f>TEXT(ORIGEN!H22,"00")</f>
        <v>01</v>
      </c>
      <c r="B19" t="str">
        <f>IF(LEN(ORIGEN!A22)&lt;&gt;0,VLOOKUP(ORIGEN!A22,DOCIDE,2,),"")</f>
        <v/>
      </c>
      <c r="C19" t="str">
        <f>TRIM(SUBSTITUTE(ORIGEN!B22,"-",""))</f>
        <v/>
      </c>
      <c r="D19" s="1" t="str">
        <f>IF( LEN(ORIGEN!C22)&lt;&gt;0,TEXT(YEAR(ORIGEN!C22),"0000")&amp;TEXT(MONTH(ORIGEN!C22),"00")&amp;TEXT(DAY(ORIGEN!C22),"00"),"")</f>
        <v/>
      </c>
      <c r="E19" t="str">
        <f>IF( LEN(ORIGEN!D22)&lt;&gt;0,VLOOKUP(ORIGEN!D22,TIPODOC,2,),"")</f>
        <v/>
      </c>
      <c r="F19" t="str">
        <f>TRIM(ORIGEN!E22)</f>
        <v/>
      </c>
      <c r="G19" t="str">
        <f>IF(LEN(ORIGEN!F22)&lt;&gt;0,TEXT(ORIGEN!F22*100,"00000000000"),"")</f>
        <v/>
      </c>
      <c r="H19" t="str">
        <f>IF(LEN(ORIGEN!G22)&lt;&gt;0,TEXT(ORIGEN!G22*100,"00000000000"),"")</f>
        <v/>
      </c>
      <c r="I19" t="str">
        <f>IF(LEN(ORIGEN!I22)&lt;&gt;0,ORIGEN!I22,"")</f>
        <v/>
      </c>
    </row>
    <row r="20" spans="1:9">
      <c r="A20" s="2" t="str">
        <f>TEXT(ORIGEN!H23,"00")</f>
        <v>00</v>
      </c>
      <c r="B20" t="str">
        <f>IF(LEN(ORIGEN!A23)&lt;&gt;0,VLOOKUP(ORIGEN!A23,DOCIDE,2,),"")</f>
        <v/>
      </c>
      <c r="C20" t="str">
        <f>TRIM(SUBSTITUTE(ORIGEN!B23,"-",""))</f>
        <v/>
      </c>
      <c r="D20" s="1" t="str">
        <f>IF( LEN(ORIGEN!C23)&lt;&gt;0,TEXT(YEAR(ORIGEN!C23),"0000")&amp;TEXT(MONTH(ORIGEN!C23),"00")&amp;TEXT(DAY(ORIGEN!C23),"00"),"")</f>
        <v/>
      </c>
      <c r="E20" t="str">
        <f>IF( LEN(ORIGEN!D23)&lt;&gt;0,VLOOKUP(ORIGEN!D23,TIPODOC,2,),"")</f>
        <v/>
      </c>
      <c r="F20" t="str">
        <f>TRIM(ORIGEN!E23)</f>
        <v/>
      </c>
      <c r="G20" t="str">
        <f>IF(LEN(ORIGEN!F23)&lt;&gt;0,TEXT(ORIGEN!F23*100,"00000000000"),"")</f>
        <v/>
      </c>
      <c r="H20" t="str">
        <f>IF(LEN(ORIGEN!G23)&lt;&gt;0,TEXT(ORIGEN!G23*100,"00000000000"),"")</f>
        <v/>
      </c>
      <c r="I20" t="str">
        <f>IF(LEN(ORIGEN!I23)&lt;&gt;0,ORIGEN!I23,"")</f>
        <v/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/>
  </sheetViews>
  <sheetFormatPr baseColWidth="10" defaultRowHeight="15"/>
  <cols>
    <col min="2" max="2" width="17.28515625" style="15" bestFit="1" customWidth="1"/>
    <col min="3" max="3" width="11.42578125" style="1"/>
    <col min="4" max="4" width="33.42578125" bestFit="1" customWidth="1"/>
    <col min="11" max="11" width="19.140625" bestFit="1" customWidth="1"/>
  </cols>
  <sheetData>
    <row r="2" spans="1:14" ht="15.75" thickBot="1"/>
    <row r="3" spans="1:14" ht="15.75" thickBot="1">
      <c r="A3" s="8" t="s">
        <v>0</v>
      </c>
      <c r="B3" s="12" t="s">
        <v>1</v>
      </c>
      <c r="C3" s="10" t="s">
        <v>2</v>
      </c>
      <c r="D3" s="9" t="s">
        <v>3</v>
      </c>
      <c r="E3" s="9" t="s">
        <v>4</v>
      </c>
      <c r="F3" s="9" t="s">
        <v>6</v>
      </c>
      <c r="G3" s="9" t="s">
        <v>5</v>
      </c>
      <c r="H3" s="9" t="s">
        <v>18</v>
      </c>
      <c r="I3" s="11" t="s">
        <v>7</v>
      </c>
      <c r="K3" s="19" t="s">
        <v>0</v>
      </c>
      <c r="L3" s="20"/>
      <c r="M3" s="19" t="s">
        <v>3</v>
      </c>
      <c r="N3" s="19"/>
    </row>
    <row r="4" spans="1:14">
      <c r="A4" s="6" t="s">
        <v>8</v>
      </c>
      <c r="B4" s="13" t="s">
        <v>17</v>
      </c>
      <c r="C4" s="7">
        <v>43480</v>
      </c>
      <c r="D4" s="6" t="s">
        <v>13</v>
      </c>
      <c r="E4" s="6">
        <v>123</v>
      </c>
      <c r="F4" s="6">
        <v>100</v>
      </c>
      <c r="G4" s="6">
        <v>13</v>
      </c>
      <c r="H4" s="6" t="str">
        <f>TEXT(MONTH(C4),"00")</f>
        <v>01</v>
      </c>
      <c r="I4" s="6">
        <v>2019</v>
      </c>
      <c r="K4" s="16" t="s">
        <v>8</v>
      </c>
      <c r="L4" s="17">
        <v>1</v>
      </c>
      <c r="M4" s="4" t="s">
        <v>10</v>
      </c>
      <c r="N4" s="4">
        <v>1</v>
      </c>
    </row>
    <row r="5" spans="1:14">
      <c r="A5" s="6" t="s">
        <v>9</v>
      </c>
      <c r="B5" s="14" t="s">
        <v>16</v>
      </c>
      <c r="C5" s="5">
        <v>43517</v>
      </c>
      <c r="D5" s="6" t="s">
        <v>15</v>
      </c>
      <c r="E5" s="4">
        <v>201</v>
      </c>
      <c r="F5" s="4">
        <v>200</v>
      </c>
      <c r="G5" s="4">
        <v>4</v>
      </c>
      <c r="H5" s="6" t="str">
        <f>TEXT(MONTH(C5),"00")</f>
        <v>02</v>
      </c>
      <c r="I5" s="4">
        <v>2019</v>
      </c>
      <c r="K5" s="16" t="s">
        <v>9</v>
      </c>
      <c r="L5" s="17">
        <v>2</v>
      </c>
      <c r="M5" s="4" t="s">
        <v>11</v>
      </c>
      <c r="N5" s="4">
        <v>2</v>
      </c>
    </row>
    <row r="6" spans="1:14">
      <c r="A6" s="6" t="s">
        <v>19</v>
      </c>
      <c r="B6" s="14" t="s">
        <v>23</v>
      </c>
      <c r="C6" s="5">
        <v>43545</v>
      </c>
      <c r="D6" s="6" t="s">
        <v>12</v>
      </c>
      <c r="E6" s="4">
        <v>13355</v>
      </c>
      <c r="F6" s="4">
        <v>100</v>
      </c>
      <c r="G6" s="4">
        <v>1</v>
      </c>
      <c r="H6" s="6" t="str">
        <f t="shared" ref="H6:H22" si="0">TEXT(MONTH(C6),"00")</f>
        <v>03</v>
      </c>
      <c r="I6" s="4">
        <v>2019</v>
      </c>
      <c r="K6" s="16" t="s">
        <v>19</v>
      </c>
      <c r="L6" s="17">
        <v>3</v>
      </c>
      <c r="M6" s="4" t="s">
        <v>12</v>
      </c>
      <c r="N6" s="4">
        <v>3</v>
      </c>
    </row>
    <row r="7" spans="1:14">
      <c r="A7" s="6"/>
      <c r="B7" s="14"/>
      <c r="C7" s="5"/>
      <c r="D7" s="6"/>
      <c r="E7" s="4"/>
      <c r="F7" s="4"/>
      <c r="G7" s="4"/>
      <c r="H7" s="6" t="str">
        <f t="shared" si="0"/>
        <v>01</v>
      </c>
      <c r="I7" s="4"/>
      <c r="K7" s="16" t="s">
        <v>20</v>
      </c>
      <c r="L7" s="17">
        <v>4</v>
      </c>
      <c r="M7" s="4" t="s">
        <v>13</v>
      </c>
      <c r="N7" s="4">
        <v>4</v>
      </c>
    </row>
    <row r="8" spans="1:14">
      <c r="A8" s="6"/>
      <c r="B8" s="14"/>
      <c r="C8" s="5"/>
      <c r="D8" s="6"/>
      <c r="E8" s="4"/>
      <c r="F8" s="4"/>
      <c r="G8" s="4"/>
      <c r="H8" s="6" t="str">
        <f t="shared" si="0"/>
        <v>01</v>
      </c>
      <c r="I8" s="4"/>
      <c r="K8" s="16" t="s">
        <v>21</v>
      </c>
      <c r="L8" s="17">
        <v>5</v>
      </c>
      <c r="M8" s="4" t="s">
        <v>14</v>
      </c>
      <c r="N8" s="4">
        <v>5</v>
      </c>
    </row>
    <row r="9" spans="1:14">
      <c r="A9" s="6"/>
      <c r="B9" s="14"/>
      <c r="C9" s="5"/>
      <c r="D9" s="6"/>
      <c r="E9" s="4"/>
      <c r="F9" s="4"/>
      <c r="G9" s="4"/>
      <c r="H9" s="6" t="str">
        <f t="shared" si="0"/>
        <v>01</v>
      </c>
      <c r="I9" s="4"/>
      <c r="M9" s="4" t="s">
        <v>15</v>
      </c>
      <c r="N9" s="4">
        <v>6</v>
      </c>
    </row>
    <row r="10" spans="1:14">
      <c r="A10" s="6"/>
      <c r="B10" s="14"/>
      <c r="C10" s="5"/>
      <c r="D10" s="6"/>
      <c r="E10" s="4"/>
      <c r="F10" s="4"/>
      <c r="G10" s="4"/>
      <c r="H10" s="6" t="str">
        <f t="shared" si="0"/>
        <v>01</v>
      </c>
      <c r="I10" s="4"/>
      <c r="M10" s="18" t="s">
        <v>22</v>
      </c>
      <c r="N10" s="18">
        <v>7</v>
      </c>
    </row>
    <row r="11" spans="1:14">
      <c r="A11" s="6"/>
      <c r="B11" s="14"/>
      <c r="C11" s="5"/>
      <c r="D11" s="6"/>
      <c r="E11" s="4"/>
      <c r="F11" s="4"/>
      <c r="G11" s="4"/>
      <c r="H11" s="6" t="str">
        <f t="shared" si="0"/>
        <v>01</v>
      </c>
      <c r="I11" s="4"/>
    </row>
    <row r="12" spans="1:14">
      <c r="A12" s="6"/>
      <c r="B12" s="14"/>
      <c r="C12" s="5"/>
      <c r="D12" s="6"/>
      <c r="E12" s="4"/>
      <c r="F12" s="4"/>
      <c r="G12" s="4"/>
      <c r="H12" s="6" t="str">
        <f t="shared" si="0"/>
        <v>01</v>
      </c>
      <c r="I12" s="4"/>
    </row>
    <row r="13" spans="1:14">
      <c r="A13" s="6"/>
      <c r="B13" s="14"/>
      <c r="C13" s="5"/>
      <c r="D13" s="6"/>
      <c r="E13" s="4"/>
      <c r="F13" s="4"/>
      <c r="G13" s="4"/>
      <c r="H13" s="6" t="str">
        <f t="shared" si="0"/>
        <v>01</v>
      </c>
      <c r="I13" s="4"/>
    </row>
    <row r="14" spans="1:14">
      <c r="A14" s="6"/>
      <c r="B14" s="14"/>
      <c r="C14" s="5"/>
      <c r="D14" s="6"/>
      <c r="E14" s="4"/>
      <c r="F14" s="4"/>
      <c r="G14" s="4"/>
      <c r="H14" s="6" t="str">
        <f t="shared" si="0"/>
        <v>01</v>
      </c>
      <c r="I14" s="4"/>
    </row>
    <row r="15" spans="1:14">
      <c r="A15" s="6"/>
      <c r="B15" s="14"/>
      <c r="C15" s="5"/>
      <c r="D15" s="6"/>
      <c r="E15" s="4"/>
      <c r="F15" s="4"/>
      <c r="G15" s="4"/>
      <c r="H15" s="6" t="str">
        <f t="shared" si="0"/>
        <v>01</v>
      </c>
      <c r="I15" s="4"/>
    </row>
    <row r="16" spans="1:14">
      <c r="A16" s="6"/>
      <c r="B16" s="14"/>
      <c r="C16" s="5"/>
      <c r="D16" s="6"/>
      <c r="E16" s="4"/>
      <c r="F16" s="4"/>
      <c r="G16" s="4"/>
      <c r="H16" s="6" t="str">
        <f t="shared" si="0"/>
        <v>01</v>
      </c>
      <c r="I16" s="4"/>
    </row>
    <row r="17" spans="1:9">
      <c r="A17" s="6"/>
      <c r="B17" s="14"/>
      <c r="C17" s="5"/>
      <c r="D17" s="6"/>
      <c r="E17" s="4"/>
      <c r="F17" s="4"/>
      <c r="G17" s="4"/>
      <c r="H17" s="6" t="str">
        <f t="shared" si="0"/>
        <v>01</v>
      </c>
      <c r="I17" s="4"/>
    </row>
    <row r="18" spans="1:9">
      <c r="A18" s="6"/>
      <c r="B18" s="14"/>
      <c r="C18" s="5"/>
      <c r="D18" s="6"/>
      <c r="E18" s="4"/>
      <c r="F18" s="4"/>
      <c r="G18" s="4"/>
      <c r="H18" s="6" t="str">
        <f t="shared" si="0"/>
        <v>01</v>
      </c>
      <c r="I18" s="4"/>
    </row>
    <row r="19" spans="1:9">
      <c r="A19" s="6"/>
      <c r="B19" s="14"/>
      <c r="C19" s="5"/>
      <c r="D19" s="6"/>
      <c r="E19" s="4"/>
      <c r="F19" s="4"/>
      <c r="G19" s="4"/>
      <c r="H19" s="6" t="str">
        <f t="shared" si="0"/>
        <v>01</v>
      </c>
      <c r="I19" s="4"/>
    </row>
    <row r="20" spans="1:9">
      <c r="A20" s="6"/>
      <c r="B20" s="14"/>
      <c r="C20" s="5"/>
      <c r="D20" s="6"/>
      <c r="E20" s="4"/>
      <c r="F20" s="4"/>
      <c r="G20" s="4"/>
      <c r="H20" s="6" t="str">
        <f t="shared" si="0"/>
        <v>01</v>
      </c>
      <c r="I20" s="4"/>
    </row>
    <row r="21" spans="1:9">
      <c r="A21" s="6"/>
      <c r="B21" s="14"/>
      <c r="C21" s="5"/>
      <c r="D21" s="6"/>
      <c r="E21" s="4"/>
      <c r="F21" s="4"/>
      <c r="G21" s="4"/>
      <c r="H21" s="6" t="str">
        <f t="shared" si="0"/>
        <v>01</v>
      </c>
      <c r="I21" s="4"/>
    </row>
    <row r="22" spans="1:9">
      <c r="A22" s="6"/>
      <c r="B22" s="14"/>
      <c r="C22" s="5"/>
      <c r="D22" s="6"/>
      <c r="E22" s="4"/>
      <c r="F22" s="4"/>
      <c r="G22" s="4"/>
      <c r="H22" s="6" t="str">
        <f t="shared" si="0"/>
        <v>01</v>
      </c>
      <c r="I22" s="4"/>
    </row>
  </sheetData>
  <mergeCells count="2">
    <mergeCell ref="K3:L3"/>
    <mergeCell ref="M3:N3"/>
  </mergeCells>
  <dataValidations count="5">
    <dataValidation type="textLength" allowBlank="1" showInputMessage="1" showErrorMessage="1" sqref="B4">
      <formula1>1</formula1>
      <formula2>17</formula2>
    </dataValidation>
    <dataValidation type="custom" allowBlank="1" showInputMessage="1" showErrorMessage="1" sqref="G5">
      <formula1>F5*0.13</formula1>
    </dataValidation>
    <dataValidation type="date" allowBlank="1" showInputMessage="1" showErrorMessage="1" sqref="C4:C22">
      <formula1>36892</formula1>
      <formula2>72716</formula2>
    </dataValidation>
    <dataValidation type="list" allowBlank="1" showInputMessage="1" showErrorMessage="1" sqref="A4:A22">
      <formula1>$K$4:$K$8</formula1>
    </dataValidation>
    <dataValidation type="list" allowBlank="1" showInputMessage="1" showErrorMessage="1" sqref="D4:D22">
      <formula1>$M$4:$M$10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6" sqref="C6"/>
    </sheetView>
  </sheetViews>
  <sheetFormatPr baseColWidth="10" defaultColWidth="29.85546875" defaultRowHeight="22.5" customHeight="1"/>
  <cols>
    <col min="1" max="1" width="27.85546875" bestFit="1" customWidth="1"/>
    <col min="2" max="2" width="8.7109375" bestFit="1" customWidth="1"/>
    <col min="4" max="4" width="29.28515625" bestFit="1" customWidth="1"/>
  </cols>
  <sheetData>
    <row r="1" spans="1:4" ht="22.5" customHeight="1">
      <c r="A1" s="21" t="s">
        <v>24</v>
      </c>
      <c r="B1" s="21"/>
      <c r="C1" s="21"/>
      <c r="D1" s="21"/>
    </row>
    <row r="2" spans="1:4" ht="22.5" customHeight="1">
      <c r="A2" s="22"/>
      <c r="B2" s="22"/>
      <c r="C2" s="22"/>
      <c r="D2" s="22"/>
    </row>
    <row r="3" spans="1:4" ht="22.5" customHeight="1">
      <c r="A3" s="22"/>
      <c r="B3" s="22"/>
      <c r="C3" s="22"/>
      <c r="D3" s="22"/>
    </row>
    <row r="4" spans="1:4" ht="22.5" customHeight="1">
      <c r="A4" s="22"/>
      <c r="B4" s="22"/>
      <c r="C4" s="22"/>
      <c r="D4" s="22"/>
    </row>
    <row r="5" spans="1:4" ht="15">
      <c r="A5" s="23" t="s">
        <v>25</v>
      </c>
      <c r="B5" s="23" t="s">
        <v>26</v>
      </c>
      <c r="C5" s="23" t="s">
        <v>27</v>
      </c>
      <c r="D5" s="23" t="s">
        <v>28</v>
      </c>
    </row>
    <row r="6" spans="1:4" ht="90">
      <c r="A6" s="24" t="s">
        <v>29</v>
      </c>
      <c r="B6" s="24">
        <v>2</v>
      </c>
      <c r="C6" s="24" t="s">
        <v>30</v>
      </c>
      <c r="D6" s="24">
        <v>8</v>
      </c>
    </row>
    <row r="7" spans="1:4" ht="90">
      <c r="A7" s="24" t="s">
        <v>31</v>
      </c>
      <c r="B7" s="24">
        <v>1</v>
      </c>
      <c r="C7" s="24" t="s">
        <v>32</v>
      </c>
      <c r="D7" s="24">
        <v>2</v>
      </c>
    </row>
    <row r="8" spans="1:4" ht="195">
      <c r="A8" s="24" t="s">
        <v>33</v>
      </c>
      <c r="B8" s="24">
        <v>14</v>
      </c>
      <c r="C8" s="24" t="s">
        <v>34</v>
      </c>
      <c r="D8" s="24" t="s">
        <v>35</v>
      </c>
    </row>
    <row r="9" spans="1:4" ht="30">
      <c r="A9" s="24" t="s">
        <v>36</v>
      </c>
      <c r="B9" s="24">
        <v>8</v>
      </c>
      <c r="C9" s="24" t="s">
        <v>37</v>
      </c>
      <c r="D9" s="24">
        <v>20191001</v>
      </c>
    </row>
    <row r="10" spans="1:4" ht="135">
      <c r="A10" s="24" t="s">
        <v>38</v>
      </c>
      <c r="B10" s="24">
        <v>1</v>
      </c>
      <c r="C10" s="24" t="s">
        <v>39</v>
      </c>
      <c r="D10" s="24" t="s">
        <v>40</v>
      </c>
    </row>
    <row r="11" spans="1:4" ht="60">
      <c r="A11" s="24" t="s">
        <v>41</v>
      </c>
      <c r="B11" s="24">
        <v>20</v>
      </c>
      <c r="C11" s="24" t="s">
        <v>42</v>
      </c>
      <c r="D11" s="24" t="s">
        <v>43</v>
      </c>
    </row>
    <row r="12" spans="1:4" ht="165">
      <c r="A12" s="24" t="s">
        <v>44</v>
      </c>
      <c r="B12" s="24">
        <v>11</v>
      </c>
      <c r="C12" s="24" t="s">
        <v>45</v>
      </c>
      <c r="D12" s="24" t="s">
        <v>46</v>
      </c>
    </row>
    <row r="13" spans="1:4" ht="90">
      <c r="A13" s="24" t="s">
        <v>47</v>
      </c>
      <c r="B13" s="24">
        <v>11</v>
      </c>
      <c r="C13" s="24" t="s">
        <v>48</v>
      </c>
      <c r="D13" s="24" t="s">
        <v>49</v>
      </c>
    </row>
    <row r="14" spans="1:4" ht="15">
      <c r="A14" s="24" t="s">
        <v>50</v>
      </c>
      <c r="B14" s="24">
        <v>4</v>
      </c>
      <c r="C14" s="24" t="s">
        <v>51</v>
      </c>
      <c r="D14" s="24">
        <v>2019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Clientes</vt:lpstr>
      <vt:lpstr>ORIGEN</vt:lpstr>
      <vt:lpstr>Especificaciones</vt:lpstr>
      <vt:lpstr>DOCIDE</vt:lpstr>
      <vt:lpstr>TIPODOC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2019-07-16T06:06:19Z</dcterms:created>
  <dcterms:modified xsi:type="dcterms:W3CDTF">2019-07-16T18:33:53Z</dcterms:modified>
</cp:coreProperties>
</file>